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J:\TES-CONTABILIDAD\YUYU\IF 4o TRIMESTRE 2024\"/>
    </mc:Choice>
  </mc:AlternateContent>
  <xr:revisionPtr revIDLastSave="0" documentId="13_ncr:1_{63DBCC4C-5270-4731-B863-36738142348B}" xr6:coauthVersionLast="36" xr6:coauthVersionMax="36" xr10:uidLastSave="{00000000-0000-0000-0000-000000000000}"/>
  <bookViews>
    <workbookView xWindow="0" yWindow="0" windowWidth="20490" windowHeight="7125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6" l="1"/>
  <c r="D49" i="6"/>
  <c r="D48" i="6"/>
  <c r="D47" i="6"/>
  <c r="D46" i="6"/>
  <c r="D34" i="6"/>
  <c r="D33" i="6"/>
  <c r="D32" i="6"/>
  <c r="D31" i="6"/>
  <c r="D30" i="6"/>
  <c r="D29" i="6"/>
  <c r="D26" i="6"/>
  <c r="D25" i="6"/>
  <c r="D24" i="6"/>
  <c r="D23" i="6"/>
  <c r="D22" i="6"/>
  <c r="D21" i="6"/>
  <c r="D20" i="6"/>
  <c r="D19" i="6"/>
  <c r="D18" i="6"/>
  <c r="D17" i="6"/>
  <c r="D15" i="6"/>
  <c r="D14" i="6"/>
  <c r="D13" i="6"/>
  <c r="D12" i="6"/>
  <c r="D11" i="6"/>
  <c r="D10" i="6"/>
  <c r="D9" i="6"/>
  <c r="G60" i="9" l="1"/>
  <c r="G59" i="9"/>
  <c r="G58" i="9"/>
  <c r="G56" i="9"/>
  <c r="G55" i="9"/>
  <c r="G54" i="9"/>
  <c r="G52" i="9"/>
  <c r="G51" i="9"/>
  <c r="G50" i="9"/>
  <c r="G49" i="9"/>
  <c r="G48" i="9"/>
  <c r="G47" i="9"/>
  <c r="G46" i="9"/>
  <c r="G45" i="9"/>
  <c r="G28" i="9"/>
  <c r="G26" i="9"/>
  <c r="G25" i="9"/>
  <c r="G24" i="9"/>
  <c r="G23" i="9"/>
  <c r="G22" i="9"/>
  <c r="G21" i="9"/>
  <c r="G20" i="9"/>
  <c r="G12" i="9"/>
  <c r="G13" i="9"/>
  <c r="G14" i="9"/>
  <c r="G15" i="9"/>
  <c r="G16" i="9"/>
  <c r="G17" i="9"/>
  <c r="G18" i="9"/>
  <c r="G11" i="9"/>
  <c r="D24" i="9"/>
  <c r="D23" i="9"/>
  <c r="D22" i="9"/>
  <c r="D21" i="9"/>
  <c r="D20" i="9"/>
  <c r="D18" i="9"/>
  <c r="D17" i="9"/>
  <c r="D16" i="9"/>
  <c r="D15" i="9"/>
  <c r="D14" i="9"/>
  <c r="D13" i="9"/>
  <c r="D12" i="9"/>
  <c r="D11" i="9"/>
  <c r="D10" i="9"/>
  <c r="D28" i="9"/>
  <c r="D58" i="9"/>
  <c r="D57" i="9"/>
  <c r="G57" i="9" s="1"/>
  <c r="D56" i="9"/>
  <c r="D55" i="9"/>
  <c r="D54" i="9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10" i="8"/>
  <c r="D50" i="8"/>
  <c r="G50" i="8" s="1"/>
  <c r="D51" i="8"/>
  <c r="G51" i="8" s="1"/>
  <c r="D52" i="8"/>
  <c r="G40" i="8"/>
  <c r="G41" i="8"/>
  <c r="G42" i="8"/>
  <c r="G43" i="8"/>
  <c r="G44" i="8"/>
  <c r="G45" i="8"/>
  <c r="G46" i="8"/>
  <c r="G47" i="8"/>
  <c r="G48" i="8"/>
  <c r="G49" i="8"/>
  <c r="G52" i="8"/>
  <c r="G53" i="8"/>
  <c r="D103" i="7" l="1"/>
  <c r="G70" i="9" l="1"/>
  <c r="G69" i="9"/>
  <c r="G68" i="9"/>
  <c r="G67" i="9"/>
  <c r="G66" i="9"/>
  <c r="G65" i="9"/>
  <c r="G64" i="9"/>
  <c r="D63" i="9"/>
  <c r="G63" i="9" s="1"/>
  <c r="D62" i="9"/>
  <c r="G62" i="9" s="1"/>
  <c r="D52" i="9"/>
  <c r="D51" i="9"/>
  <c r="D47" i="9"/>
  <c r="B38" i="8"/>
  <c r="C38" i="8"/>
  <c r="E38" i="8"/>
  <c r="F38" i="8"/>
  <c r="B9" i="8"/>
  <c r="C9" i="8"/>
  <c r="E9" i="8"/>
  <c r="F9" i="8"/>
  <c r="G9" i="8"/>
  <c r="D53" i="8"/>
  <c r="D49" i="8"/>
  <c r="D48" i="8"/>
  <c r="D47" i="8"/>
  <c r="D46" i="8"/>
  <c r="D45" i="8"/>
  <c r="D44" i="8"/>
  <c r="D43" i="8"/>
  <c r="D42" i="8"/>
  <c r="D41" i="8"/>
  <c r="D40" i="8"/>
  <c r="D39" i="8"/>
  <c r="G39" i="8" s="1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 s="1"/>
  <c r="G38" i="8" l="1"/>
  <c r="D38" i="8"/>
  <c r="C16" i="6"/>
  <c r="D16" i="6"/>
  <c r="E16" i="6"/>
  <c r="F16" i="6"/>
  <c r="B16" i="6"/>
  <c r="A2" i="25" l="1"/>
  <c r="G17" i="22"/>
  <c r="F17" i="22"/>
  <c r="E17" i="22"/>
  <c r="D17" i="22"/>
  <c r="C17" i="22"/>
  <c r="B17" i="22"/>
  <c r="G6" i="22"/>
  <c r="F6" i="22"/>
  <c r="E6" i="22"/>
  <c r="D6" i="22"/>
  <c r="C6" i="22"/>
  <c r="B6" i="22"/>
  <c r="A2" i="22"/>
  <c r="C29" i="19"/>
  <c r="G18" i="19"/>
  <c r="G29" i="19" s="1"/>
  <c r="F18" i="19"/>
  <c r="F29" i="19" s="1"/>
  <c r="E18" i="19"/>
  <c r="E29" i="19" s="1"/>
  <c r="D18" i="19"/>
  <c r="D29" i="19" s="1"/>
  <c r="C18" i="19"/>
  <c r="B18" i="19"/>
  <c r="B29" i="19" s="1"/>
  <c r="G27" i="20"/>
  <c r="F27" i="20"/>
  <c r="E27" i="20"/>
  <c r="D27" i="20"/>
  <c r="C27" i="20"/>
  <c r="B27" i="20"/>
  <c r="G20" i="20"/>
  <c r="F20" i="20"/>
  <c r="E20" i="20"/>
  <c r="D20" i="20"/>
  <c r="C20" i="20"/>
  <c r="B20" i="20"/>
  <c r="B30" i="20" s="1"/>
  <c r="G6" i="20"/>
  <c r="F6" i="20"/>
  <c r="E6" i="20"/>
  <c r="D6" i="20"/>
  <c r="C6" i="20"/>
  <c r="B6" i="20"/>
  <c r="A2" i="20"/>
  <c r="G7" i="19"/>
  <c r="F7" i="19"/>
  <c r="E7" i="19"/>
  <c r="D7" i="19"/>
  <c r="C7" i="19"/>
  <c r="B7" i="19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C31" i="16" l="1"/>
  <c r="C28" i="22"/>
  <c r="E28" i="22"/>
  <c r="C30" i="20"/>
  <c r="E30" i="20"/>
  <c r="B31" i="16"/>
  <c r="D30" i="20"/>
  <c r="G28" i="22"/>
  <c r="F30" i="20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E13" i="3"/>
  <c r="E9" i="3"/>
  <c r="D13" i="3"/>
  <c r="D9" i="3"/>
  <c r="D8" i="3"/>
  <c r="D20" i="3" s="1"/>
  <c r="C13" i="3"/>
  <c r="B22" i="3"/>
  <c r="F55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59" i="6" s="1"/>
  <c r="G62" i="6"/>
  <c r="G63" i="6"/>
  <c r="G60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41" i="6" s="1"/>
  <c r="E75" i="6"/>
  <c r="E67" i="6"/>
  <c r="E59" i="6"/>
  <c r="E54" i="6"/>
  <c r="E45" i="6"/>
  <c r="E37" i="6"/>
  <c r="E35" i="6"/>
  <c r="E28" i="6"/>
  <c r="D75" i="6"/>
  <c r="D67" i="6"/>
  <c r="D59" i="6"/>
  <c r="D54" i="6"/>
  <c r="D37" i="6"/>
  <c r="D35" i="6"/>
  <c r="D28" i="6"/>
  <c r="D41" i="6" s="1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C67" i="6"/>
  <c r="C59" i="6"/>
  <c r="C54" i="6"/>
  <c r="C45" i="6"/>
  <c r="C37" i="6"/>
  <c r="C35" i="6"/>
  <c r="C28" i="6"/>
  <c r="C41" i="6" s="1"/>
  <c r="B75" i="6"/>
  <c r="B67" i="6"/>
  <c r="B59" i="6"/>
  <c r="B54" i="6"/>
  <c r="B45" i="6"/>
  <c r="B37" i="6"/>
  <c r="B35" i="6"/>
  <c r="B28" i="6"/>
  <c r="D40" i="5"/>
  <c r="D37" i="5"/>
  <c r="C40" i="5"/>
  <c r="C37" i="5"/>
  <c r="B40" i="5"/>
  <c r="B37" i="5"/>
  <c r="D29" i="5"/>
  <c r="C29" i="5"/>
  <c r="B29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C9" i="7" l="1"/>
  <c r="G28" i="6"/>
  <c r="E47" i="2"/>
  <c r="E59" i="2" s="1"/>
  <c r="E81" i="2" s="1"/>
  <c r="D84" i="7"/>
  <c r="G62" i="7"/>
  <c r="G16" i="6"/>
  <c r="G41" i="6" s="1"/>
  <c r="F8" i="3"/>
  <c r="F20" i="3" s="1"/>
  <c r="C9" i="9"/>
  <c r="E55" i="8"/>
  <c r="E84" i="7"/>
  <c r="G71" i="7"/>
  <c r="G28" i="7"/>
  <c r="C65" i="6"/>
  <c r="E65" i="6"/>
  <c r="F65" i="6"/>
  <c r="F70" i="6" s="1"/>
  <c r="F79" i="2"/>
  <c r="F47" i="2"/>
  <c r="F59" i="2" s="1"/>
  <c r="K20" i="4"/>
  <c r="E20" i="4"/>
  <c r="I20" i="4"/>
  <c r="C43" i="9"/>
  <c r="B43" i="9"/>
  <c r="D9" i="9"/>
  <c r="E9" i="9"/>
  <c r="G9" i="9"/>
  <c r="B9" i="9"/>
  <c r="D43" i="9"/>
  <c r="E43" i="9"/>
  <c r="G43" i="9"/>
  <c r="B55" i="8"/>
  <c r="D55" i="8"/>
  <c r="C55" i="8"/>
  <c r="G55" i="8"/>
  <c r="G123" i="7"/>
  <c r="B84" i="7"/>
  <c r="C84" i="7"/>
  <c r="G18" i="7"/>
  <c r="G38" i="7"/>
  <c r="G75" i="7"/>
  <c r="G93" i="7"/>
  <c r="G133" i="7"/>
  <c r="G150" i="7"/>
  <c r="B9" i="7"/>
  <c r="B159" i="7" s="1"/>
  <c r="E9" i="7"/>
  <c r="F84" i="7"/>
  <c r="G58" i="7"/>
  <c r="G113" i="7"/>
  <c r="G137" i="7"/>
  <c r="B41" i="6"/>
  <c r="B65" i="6"/>
  <c r="G54" i="6"/>
  <c r="D65" i="6"/>
  <c r="D70" i="6" s="1"/>
  <c r="E41" i="6"/>
  <c r="B44" i="5"/>
  <c r="B11" i="5" s="1"/>
  <c r="B8" i="5" s="1"/>
  <c r="B21" i="5" s="1"/>
  <c r="B23" i="5" s="1"/>
  <c r="B25" i="5" s="1"/>
  <c r="B33" i="5" s="1"/>
  <c r="D44" i="5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G45" i="6"/>
  <c r="G37" i="6"/>
  <c r="G77" i="9" l="1"/>
  <c r="E159" i="7"/>
  <c r="D159" i="7"/>
  <c r="C159" i="7"/>
  <c r="E70" i="6"/>
  <c r="C77" i="9"/>
  <c r="E77" i="9"/>
  <c r="D77" i="9"/>
  <c r="B70" i="6"/>
  <c r="F159" i="7"/>
  <c r="G9" i="7"/>
  <c r="G65" i="6"/>
  <c r="G70" i="6" s="1"/>
  <c r="F81" i="2"/>
  <c r="B77" i="9"/>
  <c r="F77" i="9"/>
  <c r="G84" i="7"/>
  <c r="G42" i="6"/>
  <c r="G159" i="7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<sst xmlns="http://schemas.openxmlformats.org/spreadsheetml/2006/main" count="1051" uniqueCount="622">
  <si>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</si>
  <si>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</si>
  <si>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</si>
  <si>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</si>
  <si>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</si>
  <si>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</si>
  <si>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</si>
  <si>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</si>
  <si>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</si>
  <si>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</si>
  <si>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</si>
  <si>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</si>
  <si>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</si>
  <si>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</si>
  <si>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</si>
  <si>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</si>
  <si>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</si>
  <si>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</si>
  <si>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</si>
  <si>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</si>
  <si>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</si>
  <si>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</si>
  <si>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</si>
  <si>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</si>
  <si>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</si>
  <si>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</si>
  <si>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</si>
  <si>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</si>
  <si>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</si>
  <si>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</si>
  <si>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</si>
  <si>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</si>
  <si>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</si>
  <si>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</si>
  <si>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</si>
  <si>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</si>
  <si>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</si>
  <si>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</si>
  <si>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</si>
  <si>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</si>
  <si>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</si>
  <si>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</si>
  <si>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</si>
  <si>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</si>
  <si>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</si>
  <si>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</si>
  <si>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</si>
  <si>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</si>
  <si>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</si>
  <si>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</si>
  <si>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</si>
  <si>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</si>
  <si>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</si>
  <si>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</si>
  <si>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</si>
  <si>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</si>
  <si>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</si>
  <si>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</si>
  <si>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</si>
  <si>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</si>
  <si>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</si>
  <si>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</si>
  <si>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</si>
  <si>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</si>
  <si>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</si>
  <si>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</si>
  <si>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</si>
  <si>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</si>
  <si>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</si>
  <si>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</si>
  <si>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</si>
  <si>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</si>
  <si>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</si>
  <si>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</si>
  <si>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</si>
  <si>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</si>
  <si>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</si>
  <si>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</si>
  <si>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</si>
  <si>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</si>
  <si>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</si>
  <si>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</si>
  <si>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</si>
  <si>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</si>
  <si>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</si>
  <si>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</si>
  <si>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</si>
  <si>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</si>
  <si>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</si>
  <si>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</si>
  <si>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</si>
  <si>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</si>
  <si>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</si>
  <si>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</si>
  <si>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</si>
  <si>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</si>
  <si>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</si>
  <si>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</si>
  <si>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</si>
  <si>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</si>
  <si>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</si>
  <si>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</si>
  <si>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</si>
  <si>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</si>
  <si>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</si>
  <si>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</si>
  <si>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</si>
  <si>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</si>
  <si>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</si>
  <si>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</si>
  <si>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</si>
  <si>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</si>
  <si>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</si>
  <si>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</si>
  <si>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</si>
  <si>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</si>
  <si>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</si>
  <si>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</si>
  <si>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</si>
  <si>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</si>
  <si>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</si>
  <si>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</si>
  <si>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</si>
  <si>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</si>
  <si>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</si>
  <si>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</si>
  <si>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</si>
  <si>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</si>
  <si>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</si>
  <si>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</si>
  <si>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</si>
  <si>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</si>
  <si>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</si>
  <si>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</si>
  <si>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</si>
  <si>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</si>
  <si>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</si>
  <si>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</si>
  <si>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</si>
  <si>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</si>
  <si>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</si>
  <si>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</si>
  <si>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</si>
  <si>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</si>
  <si>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</si>
  <si>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</si>
  <si>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</si>
  <si>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</si>
  <si>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</si>
  <si>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</si>
  <si>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</si>
  <si>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</si>
  <si>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</si>
  <si>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</si>
  <si>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</si>
  <si>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</si>
  <si>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</si>
  <si>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</si>
  <si>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</si>
  <si>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</si>
  <si>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</si>
  <si>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</si>
  <si>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</si>
  <si>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</si>
  <si>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</si>
  <si>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</si>
  <si>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</si>
  <si>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</si>
  <si>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</si>
  <si>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</si>
  <si>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</si>
  <si>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</si>
  <si>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</si>
  <si>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</si>
  <si>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</si>
  <si>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</si>
  <si>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</si>
  <si>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</si>
  <si>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</si>
  <si>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</si>
  <si>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</si>
  <si>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</si>
  <si>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</si>
  <si>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</si>
  <si>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</si>
  <si>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</si>
  <si>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</si>
  <si>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</si>
  <si>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</si>
  <si>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</si>
  <si>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</si>
  <si>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</si>
  <si>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</si>
  <si>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</si>
  <si>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</si>
  <si>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</si>
  <si>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</si>
  <si>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</si>
  <si>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</si>
  <si>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</si>
  <si>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</si>
  <si>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</si>
  <si>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</si>
  <si>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</si>
  <si>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</si>
  <si>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</si>
  <si>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</si>
  <si>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</si>
  <si>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</si>
  <si>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</si>
  <si>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</si>
  <si>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</si>
  <si>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</si>
  <si>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</si>
  <si>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</si>
  <si>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</si>
  <si>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</si>
  <si>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</si>
  <si>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</si>
  <si>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</si>
  <si>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</si>
  <si>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</si>
  <si>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</si>
  <si>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</si>
  <si>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</si>
  <si>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</si>
  <si>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</si>
  <si>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</si>
  <si>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</si>
  <si>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</si>
  <si>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</si>
  <si>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</si>
  <si>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</si>
  <si>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</si>
  <si>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</si>
  <si>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</si>
  <si>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</si>
  <si>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</si>
  <si>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</si>
  <si>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</si>
  <si>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</si>
  <si>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</si>
  <si>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</si>
  <si>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</si>
  <si>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</si>
  <si>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</si>
  <si>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</si>
  <si>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</si>
  <si>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</si>
  <si>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</si>
  <si>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</si>
  <si>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</si>
  <si>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</si>
  <si>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</si>
  <si>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</si>
  <si>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</si>
  <si>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</si>
  <si>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</si>
  <si>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</si>
  <si>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</si>
  <si>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</si>
  <si>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</si>
  <si>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</si>
  <si>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</si>
  <si>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</si>
  <si>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</si>
  <si>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</si>
  <si>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</si>
  <si>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</si>
  <si>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</si>
  <si>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</si>
  <si>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</si>
  <si>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</si>
  <si>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</si>
  <si>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</si>
  <si>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</si>
  <si>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</si>
  <si>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</si>
  <si>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</si>
  <si>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</si>
  <si>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</si>
  <si>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</si>
  <si>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</si>
  <si>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</si>
  <si>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</si>
  <si>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</si>
  <si>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</si>
  <si>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</si>
  <si>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</si>
  <si>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</si>
  <si>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</si>
  <si>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</si>
  <si>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</si>
  <si>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</si>
  <si>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</si>
  <si>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</si>
  <si>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</si>
  <si>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</si>
  <si>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</si>
  <si>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</si>
  <si>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</si>
  <si>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</si>
  <si>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</si>
  <si>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</si>
  <si>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</si>
  <si>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</si>
  <si>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</si>
  <si>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</si>
  <si>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</si>
  <si>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</si>
  <si>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</si>
  <si>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</si>
  <si>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</si>
  <si>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</si>
  <si>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</si>
  <si>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</si>
  <si>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</si>
  <si>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</si>
  <si>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</si>
  <si>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</si>
  <si>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</si>
  <si>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</si>
  <si>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</si>
  <si>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</si>
  <si>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</si>
  <si>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</si>
  <si>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</si>
  <si>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</si>
  <si>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</si>
  <si>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</si>
  <si>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</si>
  <si>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</si>
  <si>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</si>
  <si>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</si>
  <si>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</si>
  <si>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</si>
  <si>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</si>
  <si>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</si>
  <si>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</si>
  <si>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</si>
  <si>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</si>
  <si>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</si>
  <si>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</si>
  <si>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</si>
  <si>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</si>
  <si>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</si>
  <si>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</si>
  <si>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</si>
  <si>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</si>
  <si>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</si>
  <si>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</si>
  <si>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</si>
  <si>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</si>
  <si>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</si>
  <si>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</si>
  <si>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</si>
  <si>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</si>
  <si>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</si>
  <si>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</si>
  <si>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</si>
  <si>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</si>
  <si>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</si>
  <si>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</si>
  <si>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</si>
  <si>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</si>
  <si>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</si>
  <si>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</si>
  <si>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</si>
  <si>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</si>
  <si>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</si>
  <si>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</si>
  <si>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</si>
  <si>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</si>
  <si>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</si>
  <si>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</si>
  <si>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</si>
  <si>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</si>
  <si>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</si>
  <si>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</si>
  <si>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</si>
  <si>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</si>
  <si>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</si>
  <si>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</si>
  <si>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</si>
  <si>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</si>
  <si>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</si>
  <si>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</si>
  <si>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</si>
  <si>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</si>
  <si>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</si>
  <si>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</si>
  <si>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</si>
  <si>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</si>
  <si>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</si>
  <si>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</si>
  <si>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</si>
  <si>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</si>
  <si>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</si>
  <si>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</si>
  <si>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</si>
  <si>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</si>
  <si>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</si>
  <si>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</si>
  <si>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</si>
  <si>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</si>
  <si>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</si>
  <si>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</si>
  <si>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</si>
  <si>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</si>
  <si>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</si>
  <si>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</si>
  <si>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</si>
  <si>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</si>
  <si>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</si>
  <si>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</si>
  <si>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</si>
  <si>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</si>
  <si>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</si>
  <si>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</si>
  <si>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</si>
  <si>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</si>
  <si>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</si>
  <si>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</si>
  <si>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</si>
  <si>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</si>
  <si>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</si>
  <si>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</si>
  <si>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</si>
  <si>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</si>
  <si>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</si>
  <si>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</si>
  <si>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</si>
  <si>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</si>
  <si>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</si>
  <si>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</si>
  <si>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</si>
  <si>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</si>
  <si>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</si>
  <si>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</si>
  <si>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</si>
  <si>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</si>
  <si>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</si>
  <si>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</si>
  <si>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</si>
  <si>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</si>
  <si>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</si>
  <si>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</si>
  <si>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</si>
  <si>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</si>
  <si>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</si>
  <si>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</si>
  <si>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</si>
  <si>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</si>
  <si>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</si>
  <si>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</si>
  <si>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</si>
  <si>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</si>
  <si>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</si>
  <si>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</si>
  <si>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</si>
  <si>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</si>
  <si>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</si>
  <si>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</si>
  <si>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</si>
  <si>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</si>
  <si>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</si>
  <si>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</si>
  <si>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</si>
  <si>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</si>
  <si>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</si>
  <si>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</si>
  <si>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</si>
  <si>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</si>
  <si>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</si>
  <si>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</si>
  <si>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</si>
  <si>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</si>
  <si>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</si>
  <si>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</si>
  <si>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</si>
  <si>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</si>
  <si>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</si>
  <si>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</si>
  <si>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</si>
  <si>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</si>
  <si>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</si>
  <si>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</si>
  <si>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</si>
  <si>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</si>
  <si>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</si>
  <si>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</si>
  <si>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</si>
  <si>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</si>
  <si>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</si>
  <si>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</si>
  <si>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</si>
  <si>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</si>
  <si>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</si>
  <si>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</si>
  <si>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</si>
  <si>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</si>
  <si>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</si>
  <si>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</si>
  <si>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</si>
  <si>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</si>
  <si>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</si>
  <si>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</si>
  <si>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</si>
  <si>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</si>
  <si>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</si>
  <si>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</si>
  <si>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</si>
  <si>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</si>
  <si>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</si>
  <si>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</si>
  <si>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</si>
  <si>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</si>
  <si>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</si>
  <si>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</si>
  <si>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</si>
  <si>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</si>
  <si>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</si>
  <si>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</si>
  <si>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</si>
  <si>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</si>
  <si>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</si>
  <si>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</si>
  <si>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</si>
  <si>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</si>
  <si>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</si>
  <si>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</si>
  <si>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</si>
  <si>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</si>
  <si>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</si>
  <si>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</si>
  <si>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</si>
  <si>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</si>
  <si>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</si>
  <si>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</si>
  <si>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</si>
  <si>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</si>
  <si>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</si>
  <si>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</si>
  <si>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</si>
  <si>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</si>
  <si>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</si>
  <si>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</si>
  <si>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</si>
  <si>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</si>
  <si>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</si>
  <si>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</si>
  <si>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</si>
  <si>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</si>
  <si>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</si>
  <si>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</si>
  <si>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</si>
  <si>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</si>
  <si>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</si>
  <si>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</si>
  <si>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</si>
  <si>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</si>
  <si>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</si>
  <si>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</si>
  <si>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</si>
  <si>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</si>
  <si>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</si>
  <si>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</si>
  <si>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</si>
  <si>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</si>
  <si>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</si>
  <si>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</si>
  <si>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</si>
  <si>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</si>
  <si>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</si>
  <si>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</si>
  <si>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</si>
  <si>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</si>
  <si>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</si>
  <si>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</si>
  <si>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</si>
  <si>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</si>
  <si>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</si>
  <si>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</si>
  <si>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</si>
  <si>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</si>
  <si>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</si>
  <si>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</si>
  <si>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</si>
  <si>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</si>
  <si>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</si>
  <si>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</si>
  <si>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</si>
  <si>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MUNICIPIO DE SAN FELIPE</t>
  </si>
  <si>
    <t>31111M290010000 PRESIDENCIA MUNICIPAL</t>
  </si>
  <si>
    <t>31111M290020000 SECRETARIA DEL AYUNTAMIENTO</t>
  </si>
  <si>
    <t>31111M290030000 TESORERIA MUNICIPAL</t>
  </si>
  <si>
    <t>31111M290040000 DIRECCION DE RECURSOS HUMANOS</t>
  </si>
  <si>
    <t>31111M290050000 OFICIALIA MAYOR</t>
  </si>
  <si>
    <t>31111M290060000 DIRECCION DE OBRAS PUBLICAS</t>
  </si>
  <si>
    <t>31111M290070000 DIRECCION DE DESARROLLO SOCIAL</t>
  </si>
  <si>
    <t>31111M290080000 DIRECCION DE SEGURIDAD PUBLICA,TRANSITO</t>
  </si>
  <si>
    <t>31111M290090000 UNIDAD DE TRANSPARENCIA</t>
  </si>
  <si>
    <t>31111M290100000 DIRECCION DE ATENCION A LA JUVENTUD</t>
  </si>
  <si>
    <t>31111M290110000 DIRECCION DE DESARROLLO RURAL</t>
  </si>
  <si>
    <t>31111M290120000 DIRECCION DE DESARROLLO ECONOMICO Y TURI</t>
  </si>
  <si>
    <t>31111M290130000 DIRECCION DE DESARROLLO URBANO</t>
  </si>
  <si>
    <t>31111M290140000 DIRECCION DE CASA DE LA CULTURA</t>
  </si>
  <si>
    <t>31111M290150000 DIRECCION DE PLANEACION MUNICIPAL</t>
  </si>
  <si>
    <t>31111M290160000 DIRECCION DE SERVICIOS PUBLICOS MUNICIPA</t>
  </si>
  <si>
    <t>31111M290170000 DIRECCION DE MEDIO AMBIENTE</t>
  </si>
  <si>
    <t>31111M290180000 DIRECCION DE DERECHOS HUMANOS</t>
  </si>
  <si>
    <t>31111M290190000 DIRECCION DE FISCALIZACION</t>
  </si>
  <si>
    <t>31111M290200000 DIRECCION DE EDUCACION Y FOMENTO CIVICO</t>
  </si>
  <si>
    <t>31111M290210000 DIRECCION DE DEPORTE</t>
  </si>
  <si>
    <t>31111M290220000 DIRECCION DE SALUD</t>
  </si>
  <si>
    <t>31111M290230000 UNIDAD DE ASUNTOS JURIDICOS</t>
  </si>
  <si>
    <t>31111M290240000 UNIDAD DE PROTECCION CIVIL</t>
  </si>
  <si>
    <t>31111M290250000 JUZGADO ADMINISTRATIVO MUNICIPAL</t>
  </si>
  <si>
    <t>31111M290260000 UNIDAD DE ATENCION A MIGRANTES</t>
  </si>
  <si>
    <t>31111M290270000 CONTRALORIA MUNICIPAL</t>
  </si>
  <si>
    <t>Del 1 de Enero al 31 de Diciembre de 2024 (b)</t>
  </si>
  <si>
    <t>Al 31 de Diciembre de 2023 y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</si>
</sst>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  <xf numFmtId="43" fontId="1" fillId="0" borderId="0" applyFont="0" applyFill="0" applyBorder="0" applyAlignment="0" applyProtection="0"/>
  </cellStyleXfs>
  <cellXfs count="273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4" fontId="0" fillId="0" borderId="14" xfId="0" applyNumberFormat="1" applyFont="1" applyBorder="1" applyAlignment="1" applyProtection="1">
      <alignment vertical="center"/>
      <protection locked="0"/>
    </xf>
    <xf numFmtId="4" fontId="0" fillId="0" borderId="14" xfId="0" applyNumberFormat="1" applyFont="1" applyBorder="1" applyAlignment="1" applyProtection="1">
      <alignment vertical="center"/>
      <protection locked="0"/>
    </xf>
    <xf numFmtId="4" fontId="0" fillId="0" borderId="14" xfId="0" applyNumberFormat="1" applyFont="1" applyBorder="1" applyAlignment="1" applyProtection="1">
      <alignment vertical="center"/>
      <protection locked="0"/>
    </xf>
    <xf numFmtId="4" fontId="0" fillId="0" borderId="14" xfId="0" applyNumberFormat="1" applyFont="1" applyBorder="1" applyAlignment="1" applyProtection="1">
      <alignment vertical="center"/>
      <protection locked="0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4" fontId="1" fillId="0" borderId="14" xfId="8" applyNumberFormat="1" applyFont="1" applyFill="1" applyBorder="1" applyAlignment="1" applyProtection="1">
      <alignment horizontal="right" vertical="center"/>
      <protection locked="0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1" fillId="0" borderId="14" xfId="8" applyNumberFormat="1" applyFont="1" applyFill="1" applyBorder="1" applyAlignment="1" applyProtection="1">
      <alignment vertical="center"/>
      <protection locked="0"/>
    </xf>
    <xf numFmtId="165" fontId="1" fillId="0" borderId="14" xfId="8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1" fillId="0" borderId="14" xfId="8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8" applyNumberFormat="1" applyFont="1" applyFill="1" applyBorder="1" applyAlignment="1" applyProtection="1">
      <alignment vertical="center"/>
      <protection locked="0"/>
    </xf>
    <xf numFmtId="165" fontId="1" fillId="0" borderId="14" xfId="8" applyNumberFormat="1" applyFont="1" applyFill="1" applyBorder="1" applyAlignment="1" applyProtection="1">
      <alignment vertical="center"/>
      <protection locked="0"/>
    </xf>
    <xf numFmtId="165" fontId="0" fillId="0" borderId="8" xfId="8" applyNumberFormat="1" applyFont="1" applyFill="1" applyBorder="1" applyAlignment="1" applyProtection="1">
      <alignment vertical="center"/>
      <protection locked="0"/>
    </xf>
    <xf numFmtId="165" fontId="0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8" applyNumberFormat="1" applyFont="1" applyFill="1" applyBorder="1" applyAlignment="1" applyProtection="1">
      <alignment horizontal="right" vertical="center"/>
      <protection locked="0"/>
    </xf>
    <xf numFmtId="3" fontId="1" fillId="0" borderId="14" xfId="8" applyNumberFormat="1" applyFont="1" applyFill="1" applyBorder="1" applyAlignment="1" applyProtection="1">
      <alignment horizontal="right" vertical="center"/>
      <protection locked="0"/>
    </xf>
    <xf numFmtId="3" fontId="1" fillId="0" borderId="14" xfId="8" applyNumberFormat="1" applyFont="1" applyFill="1" applyBorder="1" applyAlignment="1" applyProtection="1">
      <alignment horizontal="right" vertical="center"/>
      <protection locked="0"/>
    </xf>
    <xf numFmtId="3" fontId="1" fillId="0" borderId="14" xfId="8" applyNumberFormat="1" applyFont="1" applyFill="1" applyBorder="1" applyAlignment="1" applyProtection="1">
      <alignment horizontal="right" vertical="center"/>
      <protection locked="0"/>
    </xf>
    <xf numFmtId="4" fontId="0" fillId="0" borderId="15" xfId="0" applyNumberFormat="1" applyBorder="1" applyAlignment="1">
      <alignment vertical="center"/>
    </xf>
    <xf numFmtId="3" fontId="1" fillId="0" borderId="14" xfId="8" applyNumberFormat="1" applyFont="1" applyFill="1" applyBorder="1" applyAlignment="1" applyProtection="1">
      <alignment horizontal="right" vertical="center"/>
      <protection locked="0"/>
    </xf>
    <xf numFmtId="4" fontId="0" fillId="0" borderId="0" xfId="0" applyNumberFormat="1"/>
    <xf numFmtId="4" fontId="1" fillId="0" borderId="14" xfId="8" applyNumberFormat="1" applyFont="1" applyFill="1" applyBorder="1" applyProtection="1">
      <protection locked="0"/>
    </xf>
    <xf numFmtId="4" fontId="0" fillId="0" borderId="14" xfId="8" applyNumberFormat="1" applyFont="1" applyFill="1" applyBorder="1" applyProtection="1">
      <protection locked="0"/>
    </xf>
    <xf numFmtId="4" fontId="0" fillId="0" borderId="14" xfId="8" applyNumberFormat="1" applyFont="1" applyFill="1" applyBorder="1"/>
    <xf numFmtId="4" fontId="2" fillId="0" borderId="14" xfId="8" applyNumberFormat="1" applyFont="1" applyFill="1" applyBorder="1" applyProtection="1">
      <protection locked="0"/>
    </xf>
    <xf numFmtId="4" fontId="2" fillId="2" borderId="12" xfId="0" applyNumberFormat="1" applyFont="1" applyFill="1" applyBorder="1" applyAlignment="1">
      <alignment horizontal="center" vertical="center" wrapText="1"/>
    </xf>
    <xf numFmtId="4" fontId="1" fillId="0" borderId="13" xfId="8" applyNumberFormat="1" applyFont="1" applyFill="1" applyBorder="1" applyAlignment="1" applyProtection="1">
      <alignment vertical="center"/>
      <protection locked="0"/>
    </xf>
    <xf numFmtId="4" fontId="2" fillId="0" borderId="14" xfId="8" applyNumberFormat="1" applyFont="1" applyFill="1" applyBorder="1" applyAlignment="1" applyProtection="1">
      <alignment vertical="center"/>
      <protection locked="0"/>
    </xf>
    <xf numFmtId="4" fontId="1" fillId="0" borderId="14" xfId="8" applyNumberFormat="1" applyFont="1" applyFill="1" applyBorder="1" applyAlignment="1" applyProtection="1">
      <alignment vertical="center"/>
      <protection locked="0"/>
    </xf>
    <xf numFmtId="4" fontId="0" fillId="0" borderId="14" xfId="8" applyNumberFormat="1" applyFont="1" applyFill="1" applyBorder="1" applyAlignment="1">
      <alignment vertical="center"/>
    </xf>
    <xf numFmtId="4" fontId="8" fillId="2" borderId="16" xfId="8" applyNumberFormat="1" applyFont="1" applyFill="1" applyBorder="1" applyAlignment="1">
      <alignment vertical="center"/>
    </xf>
    <xf numFmtId="4" fontId="0" fillId="0" borderId="13" xfId="0" applyNumberFormat="1" applyFont="1" applyFill="1" applyBorder="1" applyProtection="1">
      <protection locked="0"/>
    </xf>
    <xf numFmtId="4" fontId="8" fillId="2" borderId="16" xfId="8" applyNumberFormat="1" applyFont="1" applyFill="1" applyBorder="1"/>
    <xf numFmtId="4" fontId="0" fillId="0" borderId="14" xfId="8" applyNumberFormat="1" applyFont="1" applyFill="1" applyBorder="1" applyAlignment="1" applyProtection="1">
      <alignment vertical="center"/>
      <protection locked="0"/>
    </xf>
    <xf numFmtId="3" fontId="1" fillId="0" borderId="14" xfId="8" applyNumberFormat="1" applyFont="1" applyFill="1" applyBorder="1" applyAlignment="1" applyProtection="1">
      <alignment vertical="center"/>
      <protection locked="0"/>
    </xf>
    <xf numFmtId="3" fontId="0" fillId="0" borderId="14" xfId="8" applyNumberFormat="1" applyFont="1" applyFill="1" applyBorder="1" applyAlignment="1" applyProtection="1">
      <alignment vertical="center"/>
      <protection locked="0"/>
    </xf>
    <xf numFmtId="3" fontId="1" fillId="0" borderId="14" xfId="8" applyNumberFormat="1" applyFont="1" applyFill="1" applyBorder="1" applyAlignment="1" applyProtection="1">
      <alignment vertical="center"/>
      <protection locked="0"/>
    </xf>
    <xf numFmtId="3" fontId="0" fillId="0" borderId="14" xfId="8" applyNumberFormat="1" applyFont="1" applyFill="1" applyBorder="1" applyAlignment="1" applyProtection="1">
      <alignment vertical="center"/>
      <protection locked="0"/>
    </xf>
    <xf numFmtId="3" fontId="1" fillId="0" borderId="14" xfId="8" applyNumberFormat="1" applyFont="1" applyFill="1" applyBorder="1" applyAlignment="1" applyProtection="1">
      <alignment vertical="center"/>
      <protection locked="0"/>
    </xf>
    <xf numFmtId="3" fontId="1" fillId="0" borderId="14" xfId="8" applyNumberFormat="1" applyFont="1" applyFill="1" applyBorder="1" applyAlignment="1" applyProtection="1">
      <alignment vertical="center"/>
      <protection locked="0"/>
    </xf>
    <xf numFmtId="3" fontId="1" fillId="0" borderId="14" xfId="8" applyNumberFormat="1" applyFont="1" applyFill="1" applyBorder="1" applyAlignment="1" applyProtection="1">
      <alignment vertical="center"/>
      <protection locked="0"/>
    </xf>
    <xf numFmtId="3" fontId="0" fillId="0" borderId="14" xfId="8" applyNumberFormat="1" applyFont="1" applyFill="1" applyBorder="1" applyAlignment="1" applyProtection="1">
      <alignment vertical="center"/>
      <protection locked="0"/>
    </xf>
    <xf numFmtId="3" fontId="1" fillId="0" borderId="14" xfId="8" applyNumberFormat="1" applyFont="1" applyFill="1" applyBorder="1" applyAlignment="1" applyProtection="1">
      <alignment vertical="center"/>
      <protection locked="0"/>
    </xf>
    <xf numFmtId="3" fontId="0" fillId="0" borderId="14" xfId="8" applyNumberFormat="1" applyFont="1" applyFill="1" applyBorder="1" applyAlignment="1" applyProtection="1">
      <alignment vertical="center"/>
      <protection locked="0"/>
    </xf>
    <xf numFmtId="3" fontId="1" fillId="0" borderId="14" xfId="8" applyNumberFormat="1" applyFont="1" applyFill="1" applyBorder="1" applyAlignment="1" applyProtection="1">
      <alignment vertical="center"/>
      <protection locked="0"/>
    </xf>
    <xf numFmtId="3" fontId="1" fillId="0" borderId="14" xfId="8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9">
    <cellStyle name="Millares" xfId="1" builtinId="3"/>
    <cellStyle name="Millares 2" xfId="5" xr:uid="{00000000-0005-0000-0000-000001000000}"/>
    <cellStyle name="Millares 3" xfId="8" xr:uid="{00000000-0005-0000-0000-000034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7" xr:uid="{00000000-0005-0000-0000-000005000000}"/>
    <cellStyle name="Normal 3" xfId="6" xr:uid="{00000000-0005-0000-0000-000006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abSelected="1" topLeftCell="B55" zoomScale="75" zoomScaleNormal="75" workbookViewId="0">
      <selection activeCell="F71" sqref="F71"/>
    </sheetView>
  </sheetViews>
  <sheetFormatPr baseColWidth="10" defaultColWidth="11" defaultRowHeight="15" x14ac:dyDescent="0.25"/>
  <cols>
    <col min="1" max="1" width="96.42578125" customWidth="1"/>
    <col min="2" max="2" width="17.28515625" bestFit="1" customWidth="1"/>
    <col min="3" max="3" width="15.5703125" customWidth="1"/>
    <col min="4" max="4" width="98.7109375" bestFit="1" customWidth="1"/>
    <col min="5" max="5" width="17.28515625" bestFit="1" customWidth="1"/>
    <col min="6" max="6" width="15.5703125" customWidth="1"/>
  </cols>
  <sheetData>
    <row r="1" spans="1:6" ht="40.9" customHeight="1" x14ac:dyDescent="0.25">
      <c r="A1" s="236" t="s">
        <v>0</v>
      </c>
      <c r="B1" s="237"/>
      <c r="C1" s="237"/>
      <c r="D1" s="237"/>
      <c r="E1" s="237"/>
      <c r="F1" s="238"/>
    </row>
    <row r="2" spans="1:6" ht="15" customHeight="1" x14ac:dyDescent="0.25">
      <c r="A2" s="107" t="s">
        <v>592</v>
      </c>
      <c r="B2" s="108"/>
      <c r="C2" s="108"/>
      <c r="D2" s="108"/>
      <c r="E2" s="108"/>
      <c r="F2" s="109"/>
    </row>
    <row r="3" spans="1:6" ht="15" customHeight="1" x14ac:dyDescent="0.25">
      <c r="A3" s="110" t="s">
        <v>1</v>
      </c>
      <c r="B3" s="111"/>
      <c r="C3" s="111"/>
      <c r="D3" s="111"/>
      <c r="E3" s="111"/>
      <c r="F3" s="112"/>
    </row>
    <row r="4" spans="1:6" ht="12.95" customHeight="1" x14ac:dyDescent="0.25">
      <c r="A4" s="110" t="s">
        <v>621</v>
      </c>
      <c r="B4" s="111"/>
      <c r="C4" s="111"/>
      <c r="D4" s="111"/>
      <c r="E4" s="111"/>
      <c r="F4" s="112"/>
    </row>
    <row r="5" spans="1:6" ht="12.95" customHeight="1" x14ac:dyDescent="0.25">
      <c r="A5" s="113" t="s">
        <v>2</v>
      </c>
      <c r="B5" s="114"/>
      <c r="C5" s="114"/>
      <c r="D5" s="114"/>
      <c r="E5" s="114"/>
      <c r="F5" s="115"/>
    </row>
    <row r="6" spans="1:6" ht="41.45" customHeight="1" x14ac:dyDescent="0.25">
      <c r="A6" s="39" t="s">
        <v>3</v>
      </c>
      <c r="B6" s="40" t="s">
        <v>586</v>
      </c>
      <c r="C6" s="1" t="s">
        <v>587</v>
      </c>
      <c r="D6" s="41" t="s">
        <v>4</v>
      </c>
      <c r="E6" s="40" t="s">
        <v>586</v>
      </c>
      <c r="F6" s="1" t="s">
        <v>587</v>
      </c>
    </row>
    <row r="7" spans="1:6" ht="12.95" customHeight="1" x14ac:dyDescent="0.25">
      <c r="A7" s="42" t="s">
        <v>5</v>
      </c>
      <c r="B7" s="43"/>
      <c r="C7" s="43"/>
      <c r="D7" s="42" t="s">
        <v>6</v>
      </c>
      <c r="E7" s="43"/>
      <c r="F7" s="43"/>
    </row>
    <row r="8" spans="1:6" x14ac:dyDescent="0.25">
      <c r="A8" s="2" t="s">
        <v>7</v>
      </c>
      <c r="B8" s="44"/>
      <c r="C8" s="44"/>
      <c r="D8" s="2" t="s">
        <v>8</v>
      </c>
      <c r="E8" s="44"/>
      <c r="F8" s="44"/>
    </row>
    <row r="9" spans="1:6" x14ac:dyDescent="0.25">
      <c r="A9" s="45" t="s">
        <v>9</v>
      </c>
      <c r="B9" s="46">
        <f>SUM(B10:B16)</f>
        <v>74275427.840000004</v>
      </c>
      <c r="C9" s="46">
        <f>SUM(C10:C16)</f>
        <v>86131939.5</v>
      </c>
      <c r="D9" s="45" t="s">
        <v>10</v>
      </c>
      <c r="E9" s="46">
        <f>SUM(E10:E18)</f>
        <v>5152661.83</v>
      </c>
      <c r="F9" s="46">
        <f>SUM(F10:F18)</f>
        <v>8057999.6699999999</v>
      </c>
    </row>
    <row r="10" spans="1:6" x14ac:dyDescent="0.25">
      <c r="A10" s="47" t="s">
        <v>11</v>
      </c>
      <c r="B10" s="167">
        <v>0</v>
      </c>
      <c r="C10" s="167">
        <v>0</v>
      </c>
      <c r="D10" s="47" t="s">
        <v>12</v>
      </c>
      <c r="E10" s="206">
        <v>87197.07</v>
      </c>
      <c r="F10" s="206">
        <v>-1084.08</v>
      </c>
    </row>
    <row r="11" spans="1:6" x14ac:dyDescent="0.25">
      <c r="A11" s="47" t="s">
        <v>13</v>
      </c>
      <c r="B11" s="167">
        <v>70548219.159999996</v>
      </c>
      <c r="C11" s="167">
        <v>55456691.799999997</v>
      </c>
      <c r="D11" s="47" t="s">
        <v>14</v>
      </c>
      <c r="E11" s="206">
        <v>320143.44</v>
      </c>
      <c r="F11" s="206">
        <v>3314443.99</v>
      </c>
    </row>
    <row r="12" spans="1:6" x14ac:dyDescent="0.25">
      <c r="A12" s="47" t="s">
        <v>15</v>
      </c>
      <c r="B12" s="167">
        <v>0</v>
      </c>
      <c r="C12" s="167">
        <v>0</v>
      </c>
      <c r="D12" s="47" t="s">
        <v>16</v>
      </c>
      <c r="E12" s="206">
        <v>714111.1</v>
      </c>
      <c r="F12" s="206">
        <v>473365.18</v>
      </c>
    </row>
    <row r="13" spans="1:6" x14ac:dyDescent="0.25">
      <c r="A13" s="47" t="s">
        <v>17</v>
      </c>
      <c r="B13" s="167">
        <v>3727208.68</v>
      </c>
      <c r="C13" s="167">
        <v>30675247.699999999</v>
      </c>
      <c r="D13" s="47" t="s">
        <v>18</v>
      </c>
      <c r="E13" s="206">
        <v>0</v>
      </c>
      <c r="F13" s="206">
        <v>0</v>
      </c>
    </row>
    <row r="14" spans="1:6" x14ac:dyDescent="0.25">
      <c r="A14" s="47" t="s">
        <v>19</v>
      </c>
      <c r="B14" s="167">
        <v>0</v>
      </c>
      <c r="C14" s="167">
        <v>0</v>
      </c>
      <c r="D14" s="47" t="s">
        <v>20</v>
      </c>
      <c r="E14" s="206">
        <v>8000</v>
      </c>
      <c r="F14" s="206">
        <v>8000</v>
      </c>
    </row>
    <row r="15" spans="1:6" x14ac:dyDescent="0.25">
      <c r="A15" s="47" t="s">
        <v>21</v>
      </c>
      <c r="B15" s="167">
        <v>0</v>
      </c>
      <c r="C15" s="167">
        <v>0</v>
      </c>
      <c r="D15" s="47" t="s">
        <v>22</v>
      </c>
      <c r="E15" s="206">
        <v>0</v>
      </c>
      <c r="F15" s="206">
        <v>0</v>
      </c>
    </row>
    <row r="16" spans="1:6" x14ac:dyDescent="0.25">
      <c r="A16" s="47" t="s">
        <v>23</v>
      </c>
      <c r="B16" s="167">
        <v>0</v>
      </c>
      <c r="C16" s="167">
        <v>0</v>
      </c>
      <c r="D16" s="47" t="s">
        <v>24</v>
      </c>
      <c r="E16" s="206">
        <v>-1890656.04</v>
      </c>
      <c r="F16" s="206">
        <v>-1643854.85</v>
      </c>
    </row>
    <row r="17" spans="1:6" x14ac:dyDescent="0.25">
      <c r="A17" s="45" t="s">
        <v>25</v>
      </c>
      <c r="B17" s="46">
        <f>SUM(B18:B24)</f>
        <v>4865366.3100000005</v>
      </c>
      <c r="C17" s="46">
        <f>SUM(C18:C24)</f>
        <v>4754446.72</v>
      </c>
      <c r="D17" s="47" t="s">
        <v>26</v>
      </c>
      <c r="E17" s="206">
        <v>0</v>
      </c>
      <c r="F17" s="206">
        <v>0</v>
      </c>
    </row>
    <row r="18" spans="1:6" x14ac:dyDescent="0.25">
      <c r="A18" s="47" t="s">
        <v>27</v>
      </c>
      <c r="B18" s="167">
        <v>0</v>
      </c>
      <c r="C18" s="167">
        <v>0</v>
      </c>
      <c r="D18" s="47" t="s">
        <v>28</v>
      </c>
      <c r="E18" s="206">
        <v>5913866.2599999998</v>
      </c>
      <c r="F18" s="206">
        <v>5907129.4299999997</v>
      </c>
    </row>
    <row r="19" spans="1:6" x14ac:dyDescent="0.25">
      <c r="A19" s="47" t="s">
        <v>29</v>
      </c>
      <c r="B19" s="167">
        <v>-133.52000000000001</v>
      </c>
      <c r="C19" s="167">
        <v>-133.16</v>
      </c>
      <c r="D19" s="45" t="s">
        <v>30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31</v>
      </c>
      <c r="B20" s="167">
        <v>4044416.85</v>
      </c>
      <c r="C20" s="167">
        <v>4044216.97</v>
      </c>
      <c r="D20" s="47" t="s">
        <v>32</v>
      </c>
      <c r="E20" s="46">
        <v>0</v>
      </c>
      <c r="F20" s="46">
        <v>0</v>
      </c>
    </row>
    <row r="21" spans="1:6" x14ac:dyDescent="0.25">
      <c r="A21" s="47" t="s">
        <v>33</v>
      </c>
      <c r="B21" s="167">
        <v>0</v>
      </c>
      <c r="C21" s="167">
        <v>0</v>
      </c>
      <c r="D21" s="47" t="s">
        <v>34</v>
      </c>
      <c r="E21" s="46">
        <v>0</v>
      </c>
      <c r="F21" s="46">
        <v>0</v>
      </c>
    </row>
    <row r="22" spans="1:6" x14ac:dyDescent="0.25">
      <c r="A22" s="47" t="s">
        <v>35</v>
      </c>
      <c r="B22" s="167">
        <v>5500</v>
      </c>
      <c r="C22" s="167">
        <v>15000</v>
      </c>
      <c r="D22" s="47" t="s">
        <v>36</v>
      </c>
      <c r="E22" s="46">
        <v>0</v>
      </c>
      <c r="F22" s="46">
        <v>0</v>
      </c>
    </row>
    <row r="23" spans="1:6" x14ac:dyDescent="0.25">
      <c r="A23" s="47" t="s">
        <v>37</v>
      </c>
      <c r="B23" s="167">
        <v>0</v>
      </c>
      <c r="C23" s="167">
        <v>0</v>
      </c>
      <c r="D23" s="45" t="s">
        <v>38</v>
      </c>
      <c r="E23" s="46">
        <f>E24+E25</f>
        <v>0</v>
      </c>
      <c r="F23" s="46">
        <f>F24+F25</f>
        <v>0</v>
      </c>
    </row>
    <row r="24" spans="1:6" x14ac:dyDescent="0.25">
      <c r="A24" s="47" t="s">
        <v>39</v>
      </c>
      <c r="B24" s="167">
        <v>815582.98</v>
      </c>
      <c r="C24" s="167">
        <v>695362.91</v>
      </c>
      <c r="D24" s="47" t="s">
        <v>40</v>
      </c>
      <c r="E24" s="46">
        <v>0</v>
      </c>
      <c r="F24" s="46">
        <v>0</v>
      </c>
    </row>
    <row r="25" spans="1:6" x14ac:dyDescent="0.25">
      <c r="A25" s="45" t="s">
        <v>41</v>
      </c>
      <c r="B25" s="46">
        <f>SUM(B26:B30)</f>
        <v>13712327.42</v>
      </c>
      <c r="C25" s="46">
        <f>SUM(C26:C30)</f>
        <v>47652351.379999995</v>
      </c>
      <c r="D25" s="47" t="s">
        <v>42</v>
      </c>
      <c r="E25" s="46">
        <v>0</v>
      </c>
      <c r="F25" s="46">
        <v>0</v>
      </c>
    </row>
    <row r="26" spans="1:6" x14ac:dyDescent="0.25">
      <c r="A26" s="47" t="s">
        <v>43</v>
      </c>
      <c r="B26" s="167">
        <v>682586.39</v>
      </c>
      <c r="C26" s="167">
        <v>682586.39</v>
      </c>
      <c r="D26" s="45" t="s">
        <v>44</v>
      </c>
      <c r="E26" s="46">
        <v>0</v>
      </c>
      <c r="F26" s="46">
        <v>0</v>
      </c>
    </row>
    <row r="27" spans="1:6" x14ac:dyDescent="0.25">
      <c r="A27" s="47" t="s">
        <v>45</v>
      </c>
      <c r="B27" s="167">
        <v>336705.34</v>
      </c>
      <c r="C27" s="167">
        <v>336705.34</v>
      </c>
      <c r="D27" s="45" t="s">
        <v>46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47</v>
      </c>
      <c r="B28" s="167">
        <v>0</v>
      </c>
      <c r="C28" s="167">
        <v>0</v>
      </c>
      <c r="D28" s="47" t="s">
        <v>48</v>
      </c>
      <c r="E28" s="46">
        <v>0</v>
      </c>
      <c r="F28" s="46">
        <v>0</v>
      </c>
    </row>
    <row r="29" spans="1:6" x14ac:dyDescent="0.25">
      <c r="A29" s="47" t="s">
        <v>49</v>
      </c>
      <c r="B29" s="167">
        <v>12693035.689999999</v>
      </c>
      <c r="C29" s="167">
        <v>46633059.649999999</v>
      </c>
      <c r="D29" s="47" t="s">
        <v>50</v>
      </c>
      <c r="E29" s="46">
        <v>0</v>
      </c>
      <c r="F29" s="46">
        <v>0</v>
      </c>
    </row>
    <row r="30" spans="1:6" x14ac:dyDescent="0.25">
      <c r="A30" s="47" t="s">
        <v>51</v>
      </c>
      <c r="B30" s="46">
        <v>0</v>
      </c>
      <c r="C30" s="46">
        <v>0</v>
      </c>
      <c r="D30" s="47" t="s">
        <v>52</v>
      </c>
      <c r="E30" s="46">
        <v>0</v>
      </c>
      <c r="F30" s="46">
        <v>0</v>
      </c>
    </row>
    <row r="31" spans="1:6" x14ac:dyDescent="0.25">
      <c r="A31" s="45" t="s">
        <v>53</v>
      </c>
      <c r="B31" s="46">
        <f>SUM(B32:B36)</f>
        <v>0</v>
      </c>
      <c r="C31" s="46">
        <f>SUM(C32:C36)</f>
        <v>0</v>
      </c>
      <c r="D31" s="45" t="s">
        <v>54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55</v>
      </c>
      <c r="B32" s="46">
        <v>0</v>
      </c>
      <c r="C32" s="46">
        <v>0</v>
      </c>
      <c r="D32" s="47" t="s">
        <v>56</v>
      </c>
      <c r="E32" s="46">
        <v>0</v>
      </c>
      <c r="F32" s="46">
        <v>0</v>
      </c>
    </row>
    <row r="33" spans="1:6" ht="14.45" customHeight="1" x14ac:dyDescent="0.25">
      <c r="A33" s="47" t="s">
        <v>57</v>
      </c>
      <c r="B33" s="46">
        <v>0</v>
      </c>
      <c r="C33" s="46">
        <v>0</v>
      </c>
      <c r="D33" s="47" t="s">
        <v>58</v>
      </c>
      <c r="E33" s="46">
        <v>0</v>
      </c>
      <c r="F33" s="46">
        <v>0</v>
      </c>
    </row>
    <row r="34" spans="1:6" ht="14.45" customHeight="1" x14ac:dyDescent="0.25">
      <c r="A34" s="47" t="s">
        <v>59</v>
      </c>
      <c r="B34" s="46">
        <v>0</v>
      </c>
      <c r="C34" s="46">
        <v>0</v>
      </c>
      <c r="D34" s="47" t="s">
        <v>60</v>
      </c>
      <c r="E34" s="46">
        <v>0</v>
      </c>
      <c r="F34" s="46">
        <v>0</v>
      </c>
    </row>
    <row r="35" spans="1:6" ht="14.45" customHeight="1" x14ac:dyDescent="0.25">
      <c r="A35" s="47" t="s">
        <v>61</v>
      </c>
      <c r="B35" s="46">
        <v>0</v>
      </c>
      <c r="C35" s="46">
        <v>0</v>
      </c>
      <c r="D35" s="47" t="s">
        <v>62</v>
      </c>
      <c r="E35" s="46">
        <v>0</v>
      </c>
      <c r="F35" s="46">
        <v>0</v>
      </c>
    </row>
    <row r="36" spans="1:6" ht="14.45" customHeight="1" x14ac:dyDescent="0.25">
      <c r="A36" s="47" t="s">
        <v>63</v>
      </c>
      <c r="B36" s="46">
        <v>0</v>
      </c>
      <c r="C36" s="46">
        <v>0</v>
      </c>
      <c r="D36" s="47" t="s">
        <v>64</v>
      </c>
      <c r="E36" s="46">
        <v>0</v>
      </c>
      <c r="F36" s="46">
        <v>0</v>
      </c>
    </row>
    <row r="37" spans="1:6" ht="14.45" customHeight="1" x14ac:dyDescent="0.25">
      <c r="A37" s="45" t="s">
        <v>65</v>
      </c>
      <c r="B37" s="46">
        <v>0</v>
      </c>
      <c r="C37" s="46">
        <v>0</v>
      </c>
      <c r="D37" s="47" t="s">
        <v>66</v>
      </c>
      <c r="E37" s="46">
        <v>0</v>
      </c>
      <c r="F37" s="46">
        <v>0</v>
      </c>
    </row>
    <row r="38" spans="1:6" x14ac:dyDescent="0.25">
      <c r="A38" s="45" t="s">
        <v>67</v>
      </c>
      <c r="B38" s="46">
        <f>SUM(B39:B40)</f>
        <v>0</v>
      </c>
      <c r="C38" s="46">
        <f>SUM(C39:C40)</f>
        <v>0</v>
      </c>
      <c r="D38" s="45" t="s">
        <v>68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69</v>
      </c>
      <c r="B39" s="46">
        <v>0</v>
      </c>
      <c r="C39" s="46">
        <v>0</v>
      </c>
      <c r="D39" s="47" t="s">
        <v>70</v>
      </c>
      <c r="E39" s="46">
        <v>0</v>
      </c>
      <c r="F39" s="46">
        <v>0</v>
      </c>
    </row>
    <row r="40" spans="1:6" x14ac:dyDescent="0.25">
      <c r="A40" s="47" t="s">
        <v>71</v>
      </c>
      <c r="B40" s="46">
        <v>0</v>
      </c>
      <c r="C40" s="46">
        <v>0</v>
      </c>
      <c r="D40" s="47" t="s">
        <v>72</v>
      </c>
      <c r="E40" s="46">
        <v>0</v>
      </c>
      <c r="F40" s="46">
        <v>0</v>
      </c>
    </row>
    <row r="41" spans="1:6" x14ac:dyDescent="0.25">
      <c r="A41" s="45" t="s">
        <v>73</v>
      </c>
      <c r="B41" s="46">
        <f>SUM(B42:B45)</f>
        <v>0</v>
      </c>
      <c r="C41" s="46">
        <f>SUM(C42:C45)</f>
        <v>0</v>
      </c>
      <c r="D41" s="47" t="s">
        <v>74</v>
      </c>
      <c r="E41" s="46">
        <v>0</v>
      </c>
      <c r="F41" s="46">
        <v>0</v>
      </c>
    </row>
    <row r="42" spans="1:6" x14ac:dyDescent="0.25">
      <c r="A42" s="47" t="s">
        <v>75</v>
      </c>
      <c r="B42" s="46">
        <v>0</v>
      </c>
      <c r="C42" s="46">
        <v>0</v>
      </c>
      <c r="D42" s="45" t="s">
        <v>76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77</v>
      </c>
      <c r="B43" s="46">
        <v>0</v>
      </c>
      <c r="C43" s="46">
        <v>0</v>
      </c>
      <c r="D43" s="47" t="s">
        <v>78</v>
      </c>
      <c r="E43" s="46">
        <v>0</v>
      </c>
      <c r="F43" s="46">
        <v>0</v>
      </c>
    </row>
    <row r="44" spans="1:6" x14ac:dyDescent="0.25">
      <c r="A44" s="47" t="s">
        <v>79</v>
      </c>
      <c r="B44" s="46">
        <v>0</v>
      </c>
      <c r="C44" s="46">
        <v>0</v>
      </c>
      <c r="D44" s="47" t="s">
        <v>80</v>
      </c>
      <c r="E44" s="46">
        <v>0</v>
      </c>
      <c r="F44" s="46">
        <v>0</v>
      </c>
    </row>
    <row r="45" spans="1:6" x14ac:dyDescent="0.25">
      <c r="A45" s="47" t="s">
        <v>81</v>
      </c>
      <c r="B45" s="46">
        <v>0</v>
      </c>
      <c r="C45" s="46">
        <v>0</v>
      </c>
      <c r="D45" s="47" t="s">
        <v>82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83</v>
      </c>
      <c r="B47" s="4">
        <f>B9+B17+B25+B31+B37+B38+B41</f>
        <v>92853121.570000008</v>
      </c>
      <c r="C47" s="4">
        <f>C9+C17+C25+C31+C37+C38+C41</f>
        <v>138538737.59999999</v>
      </c>
      <c r="D47" s="2" t="s">
        <v>84</v>
      </c>
      <c r="E47" s="4">
        <f>E9+E19+E23+E26+E27+E31+E38+E42</f>
        <v>5152661.83</v>
      </c>
      <c r="F47" s="4">
        <f>F9+F19+F23+F26+F27+F31+F38+F42</f>
        <v>8057999.6699999999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25">
      <c r="A50" s="45" t="s">
        <v>87</v>
      </c>
      <c r="B50" s="46">
        <v>0</v>
      </c>
      <c r="C50" s="46">
        <v>0</v>
      </c>
      <c r="D50" s="45" t="s">
        <v>88</v>
      </c>
      <c r="E50" s="46">
        <v>0</v>
      </c>
      <c r="F50" s="46">
        <v>0</v>
      </c>
    </row>
    <row r="51" spans="1:6" x14ac:dyDescent="0.25">
      <c r="A51" s="45" t="s">
        <v>89</v>
      </c>
      <c r="B51" s="46">
        <v>0</v>
      </c>
      <c r="C51" s="46">
        <v>0</v>
      </c>
      <c r="D51" s="45" t="s">
        <v>90</v>
      </c>
      <c r="E51" s="46">
        <v>0</v>
      </c>
      <c r="F51" s="46">
        <v>0</v>
      </c>
    </row>
    <row r="52" spans="1:6" x14ac:dyDescent="0.25">
      <c r="A52" s="45" t="s">
        <v>91</v>
      </c>
      <c r="B52" s="205">
        <v>642261829.73000002</v>
      </c>
      <c r="C52" s="205">
        <v>649069277.5</v>
      </c>
      <c r="D52" s="45" t="s">
        <v>92</v>
      </c>
      <c r="E52" s="46">
        <v>0</v>
      </c>
      <c r="F52" s="46">
        <v>0</v>
      </c>
    </row>
    <row r="53" spans="1:6" x14ac:dyDescent="0.25">
      <c r="A53" s="45" t="s">
        <v>93</v>
      </c>
      <c r="B53" s="205">
        <v>128042267.22</v>
      </c>
      <c r="C53" s="205">
        <v>108604459.27</v>
      </c>
      <c r="D53" s="45" t="s">
        <v>94</v>
      </c>
      <c r="E53" s="46">
        <v>0</v>
      </c>
      <c r="F53" s="46">
        <v>0</v>
      </c>
    </row>
    <row r="54" spans="1:6" x14ac:dyDescent="0.25">
      <c r="A54" s="45" t="s">
        <v>95</v>
      </c>
      <c r="B54" s="205">
        <v>1714878.68</v>
      </c>
      <c r="C54" s="205">
        <v>1648026.83</v>
      </c>
      <c r="D54" s="45" t="s">
        <v>96</v>
      </c>
      <c r="E54" s="46">
        <v>0</v>
      </c>
      <c r="F54" s="46">
        <v>0</v>
      </c>
    </row>
    <row r="55" spans="1:6" x14ac:dyDescent="0.25">
      <c r="A55" s="45" t="s">
        <v>97</v>
      </c>
      <c r="B55" s="205">
        <v>-97894432.189999998</v>
      </c>
      <c r="C55" s="205">
        <v>-84996376.900000006</v>
      </c>
      <c r="D55" s="49" t="s">
        <v>98</v>
      </c>
      <c r="E55" s="46">
        <v>0</v>
      </c>
      <c r="F55" s="46">
        <v>0</v>
      </c>
    </row>
    <row r="56" spans="1:6" x14ac:dyDescent="0.25">
      <c r="A56" s="45" t="s">
        <v>99</v>
      </c>
      <c r="B56" s="205">
        <v>41621.93</v>
      </c>
      <c r="C56" s="205">
        <v>41621.93</v>
      </c>
      <c r="D56" s="44"/>
      <c r="E56" s="48"/>
      <c r="F56" s="48"/>
    </row>
    <row r="57" spans="1:6" x14ac:dyDescent="0.25">
      <c r="A57" s="45" t="s">
        <v>100</v>
      </c>
      <c r="B57" s="46">
        <v>0</v>
      </c>
      <c r="C57" s="46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102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103</v>
      </c>
      <c r="E59" s="4">
        <f>E47+E57</f>
        <v>5152661.83</v>
      </c>
      <c r="F59" s="4">
        <f>F47+F57</f>
        <v>8057999.6699999999</v>
      </c>
    </row>
    <row r="60" spans="1:6" x14ac:dyDescent="0.25">
      <c r="A60" s="3" t="s">
        <v>104</v>
      </c>
      <c r="B60" s="4">
        <f>SUM(B50:B58)</f>
        <v>674166165.37</v>
      </c>
      <c r="C60" s="4">
        <f>SUM(C50:C58)</f>
        <v>674367008.63</v>
      </c>
      <c r="D60" s="44"/>
      <c r="E60" s="48"/>
      <c r="F60" s="48"/>
    </row>
    <row r="61" spans="1:6" x14ac:dyDescent="0.25">
      <c r="A61" s="44"/>
      <c r="B61" s="48"/>
      <c r="C61" s="48"/>
      <c r="D61" s="50" t="s">
        <v>105</v>
      </c>
      <c r="E61" s="48"/>
      <c r="F61" s="48"/>
    </row>
    <row r="62" spans="1:6" x14ac:dyDescent="0.25">
      <c r="A62" s="3" t="s">
        <v>106</v>
      </c>
      <c r="B62" s="4">
        <f>SUM(B47+B60)</f>
        <v>767019286.94000006</v>
      </c>
      <c r="C62" s="4">
        <f>SUM(C47+C60)</f>
        <v>812905746.23000002</v>
      </c>
      <c r="D62" s="44"/>
      <c r="E62" s="48"/>
      <c r="F62" s="48"/>
    </row>
    <row r="63" spans="1:6" x14ac:dyDescent="0.25">
      <c r="A63" s="44"/>
      <c r="B63" s="44"/>
      <c r="C63" s="44"/>
      <c r="D63" s="51" t="s">
        <v>107</v>
      </c>
      <c r="E63" s="46">
        <f>SUM(E64:E66)</f>
        <v>143385078.71000001</v>
      </c>
      <c r="F63" s="46">
        <f>SUM(F64:F66)</f>
        <v>129386151.31</v>
      </c>
    </row>
    <row r="64" spans="1:6" x14ac:dyDescent="0.25">
      <c r="A64" s="44"/>
      <c r="B64" s="44"/>
      <c r="C64" s="44"/>
      <c r="D64" s="45" t="s">
        <v>108</v>
      </c>
      <c r="E64" s="207">
        <v>75451446.780000001</v>
      </c>
      <c r="F64" s="207">
        <v>75451446.780000001</v>
      </c>
    </row>
    <row r="65" spans="1:6" x14ac:dyDescent="0.25">
      <c r="A65" s="44"/>
      <c r="B65" s="44"/>
      <c r="C65" s="44"/>
      <c r="D65" s="49" t="s">
        <v>109</v>
      </c>
      <c r="E65" s="207">
        <v>67933631.930000007</v>
      </c>
      <c r="F65" s="207">
        <v>53934704.530000001</v>
      </c>
    </row>
    <row r="66" spans="1:6" x14ac:dyDescent="0.25">
      <c r="A66" s="44"/>
      <c r="B66" s="44"/>
      <c r="C66" s="44"/>
      <c r="D66" s="45" t="s">
        <v>110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111</v>
      </c>
      <c r="E68" s="46">
        <f>SUM(E69:E73)</f>
        <v>618481546.39999998</v>
      </c>
      <c r="F68" s="46">
        <f>SUM(F69:F73)</f>
        <v>675461595.25</v>
      </c>
    </row>
    <row r="69" spans="1:6" x14ac:dyDescent="0.25">
      <c r="A69" s="52"/>
      <c r="B69" s="44"/>
      <c r="C69" s="44"/>
      <c r="D69" s="45" t="s">
        <v>112</v>
      </c>
      <c r="E69" s="209">
        <v>12411182.859999999</v>
      </c>
      <c r="F69" s="209">
        <v>119364251.09999999</v>
      </c>
    </row>
    <row r="70" spans="1:6" x14ac:dyDescent="0.25">
      <c r="A70" s="52"/>
      <c r="B70" s="44"/>
      <c r="C70" s="44"/>
      <c r="D70" s="45" t="s">
        <v>113</v>
      </c>
      <c r="E70" s="209">
        <v>606028919.03999996</v>
      </c>
      <c r="F70" s="209">
        <v>556055899.64999998</v>
      </c>
    </row>
    <row r="71" spans="1:6" x14ac:dyDescent="0.25">
      <c r="A71" s="52"/>
      <c r="B71" s="44"/>
      <c r="C71" s="44"/>
      <c r="D71" s="45" t="s">
        <v>114</v>
      </c>
      <c r="E71" s="209">
        <v>41444.5</v>
      </c>
      <c r="F71" s="209">
        <v>41444.5</v>
      </c>
    </row>
    <row r="72" spans="1:6" x14ac:dyDescent="0.25">
      <c r="A72" s="52"/>
      <c r="B72" s="44"/>
      <c r="C72" s="44"/>
      <c r="D72" s="45" t="s">
        <v>115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116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120</v>
      </c>
      <c r="E79" s="4">
        <f>E63+E68+E75</f>
        <v>761866625.11000001</v>
      </c>
      <c r="F79" s="4">
        <f>F63+F68+F75</f>
        <v>804847746.55999994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121</v>
      </c>
      <c r="E81" s="4">
        <f>E59+E79</f>
        <v>767019286.94000006</v>
      </c>
      <c r="F81" s="4">
        <f>F59+F79</f>
        <v>812905746.2299999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1">
    <mergeCell ref="A1:F1"/>
  </mergeCells>
  <dataValidations count="3">
    <dataValidation allowBlank="1" showInputMessage="1" showErrorMessage="1" prompt="31 de diciembre de 20XN-1 (e)" sqref="C6 F6" xr:uid="{00000000-0002-0000-0000-000000000000}"/>
    <dataValidation allowBlank="1" showInputMessage="1" showErrorMessage="1" prompt="20XN (d)" sqref="B6 E6" xr:uid="{00000000-0002-0000-0000-000001000000}"/>
    <dataValidation type="decimal" allowBlank="1" showInputMessage="1" showErrorMessage="1" sqref="E47:F47 E50:F81 E9:F45 B9:C62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2:C47 B17:C17 B25:C25 B59:C62 E19:F63 E67:F68 E74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G37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45" t="s">
        <v>439</v>
      </c>
      <c r="B1" s="237"/>
      <c r="C1" s="237"/>
      <c r="D1" s="237"/>
      <c r="E1" s="237"/>
      <c r="F1" s="237"/>
      <c r="G1" s="238"/>
    </row>
    <row r="2" spans="1:7" x14ac:dyDescent="0.25">
      <c r="A2" s="257" t="str">
        <f>'Formato 1'!A2</f>
        <v>MUNICIPIO DE SAN FELIPE</v>
      </c>
      <c r="B2" s="258"/>
      <c r="C2" s="258"/>
      <c r="D2" s="258"/>
      <c r="E2" s="258"/>
      <c r="F2" s="258"/>
      <c r="G2" s="259"/>
    </row>
    <row r="3" spans="1:7" x14ac:dyDescent="0.25">
      <c r="A3" s="254" t="s">
        <v>440</v>
      </c>
      <c r="B3" s="255"/>
      <c r="C3" s="255"/>
      <c r="D3" s="255"/>
      <c r="E3" s="255"/>
      <c r="F3" s="255"/>
      <c r="G3" s="256"/>
    </row>
    <row r="4" spans="1:7" x14ac:dyDescent="0.25">
      <c r="A4" s="254" t="s">
        <v>2</v>
      </c>
      <c r="B4" s="255"/>
      <c r="C4" s="255"/>
      <c r="D4" s="255"/>
      <c r="E4" s="255"/>
      <c r="F4" s="255"/>
      <c r="G4" s="256"/>
    </row>
    <row r="5" spans="1:7" x14ac:dyDescent="0.25">
      <c r="A5" s="248" t="s">
        <v>441</v>
      </c>
      <c r="B5" s="249"/>
      <c r="C5" s="249"/>
      <c r="D5" s="249"/>
      <c r="E5" s="249"/>
      <c r="F5" s="249"/>
      <c r="G5" s="250"/>
    </row>
    <row r="6" spans="1:7" ht="30" x14ac:dyDescent="0.25">
      <c r="A6" s="136" t="s">
        <v>571</v>
      </c>
      <c r="B6" s="7" t="s">
        <v>572</v>
      </c>
      <c r="C6" s="32" t="s">
        <v>550</v>
      </c>
      <c r="D6" s="32" t="s">
        <v>551</v>
      </c>
      <c r="E6" s="32" t="s">
        <v>552</v>
      </c>
      <c r="F6" s="32" t="s">
        <v>553</v>
      </c>
      <c r="G6" s="32" t="s">
        <v>554</v>
      </c>
    </row>
    <row r="7" spans="1:7" ht="15.75" customHeight="1" x14ac:dyDescent="0.25">
      <c r="A7" s="25" t="s">
        <v>555</v>
      </c>
      <c r="B7" s="116">
        <f>SUM(B8:B19)</f>
        <v>0</v>
      </c>
      <c r="C7" s="116">
        <f t="shared" ref="C7:G7" si="0">SUM(C8:C19)</f>
        <v>0</v>
      </c>
      <c r="D7" s="116">
        <f t="shared" si="0"/>
        <v>0</v>
      </c>
      <c r="E7" s="116">
        <f t="shared" si="0"/>
        <v>0</v>
      </c>
      <c r="F7" s="116">
        <f t="shared" si="0"/>
        <v>0</v>
      </c>
      <c r="G7" s="116">
        <f t="shared" si="0"/>
        <v>0</v>
      </c>
    </row>
    <row r="8" spans="1:7" x14ac:dyDescent="0.25">
      <c r="A8" s="57" t="s">
        <v>556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557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479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480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558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7" t="s">
        <v>559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483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484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560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 t="s">
        <v>486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25">
      <c r="A18" s="57" t="s">
        <v>561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91" t="s">
        <v>562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25">
      <c r="A20" s="57" t="s">
        <v>570</v>
      </c>
      <c r="B20" s="74"/>
      <c r="C20" s="74"/>
      <c r="D20" s="74"/>
      <c r="E20" s="74"/>
      <c r="F20" s="74"/>
      <c r="G20" s="74"/>
    </row>
    <row r="21" spans="1:7" x14ac:dyDescent="0.25">
      <c r="A21" s="3" t="s">
        <v>563</v>
      </c>
      <c r="B21" s="116">
        <f>SUM(B22:B26)</f>
        <v>0</v>
      </c>
      <c r="C21" s="116">
        <f t="shared" ref="C21:G21" si="1">SUM(C22:C26)</f>
        <v>0</v>
      </c>
      <c r="D21" s="116">
        <f t="shared" si="1"/>
        <v>0</v>
      </c>
      <c r="E21" s="116">
        <f t="shared" si="1"/>
        <v>0</v>
      </c>
      <c r="F21" s="116">
        <f t="shared" si="1"/>
        <v>0</v>
      </c>
      <c r="G21" s="116">
        <f t="shared" si="1"/>
        <v>0</v>
      </c>
    </row>
    <row r="22" spans="1:7" x14ac:dyDescent="0.25">
      <c r="A22" s="57" t="s">
        <v>564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565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7" t="s">
        <v>491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30" x14ac:dyDescent="0.25">
      <c r="A25" s="58" t="s">
        <v>492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566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76" t="s">
        <v>570</v>
      </c>
      <c r="B27" s="75"/>
      <c r="C27" s="75"/>
      <c r="D27" s="75"/>
      <c r="E27" s="75"/>
      <c r="F27" s="75"/>
      <c r="G27" s="75"/>
    </row>
    <row r="28" spans="1:7" x14ac:dyDescent="0.25">
      <c r="A28" s="3" t="s">
        <v>567</v>
      </c>
      <c r="B28" s="116">
        <f>SUM(B29)</f>
        <v>0</v>
      </c>
      <c r="C28" s="116">
        <f t="shared" ref="C28:G28" si="2">SUM(C29)</f>
        <v>0</v>
      </c>
      <c r="D28" s="116">
        <f t="shared" si="2"/>
        <v>0</v>
      </c>
      <c r="E28" s="116">
        <f t="shared" si="2"/>
        <v>0</v>
      </c>
      <c r="F28" s="116">
        <f t="shared" si="2"/>
        <v>0</v>
      </c>
      <c r="G28" s="116">
        <f t="shared" si="2"/>
        <v>0</v>
      </c>
    </row>
    <row r="29" spans="1:7" x14ac:dyDescent="0.25">
      <c r="A29" s="57" t="s">
        <v>568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5">
      <c r="A30" s="44" t="s">
        <v>570</v>
      </c>
      <c r="B30" s="77"/>
      <c r="C30" s="77"/>
      <c r="D30" s="77"/>
      <c r="E30" s="77"/>
      <c r="F30" s="77"/>
      <c r="G30" s="77"/>
    </row>
    <row r="31" spans="1:7" ht="14.45" customHeight="1" x14ac:dyDescent="0.25">
      <c r="A31" s="3" t="s">
        <v>569</v>
      </c>
      <c r="B31" s="116">
        <f>B21+B7+B28</f>
        <v>0</v>
      </c>
      <c r="C31" s="116">
        <f t="shared" ref="C31:G31" si="3">C21+C7+C28</f>
        <v>0</v>
      </c>
      <c r="D31" s="116">
        <f t="shared" si="3"/>
        <v>0</v>
      </c>
      <c r="E31" s="116">
        <f t="shared" si="3"/>
        <v>0</v>
      </c>
      <c r="F31" s="116">
        <f t="shared" si="3"/>
        <v>0</v>
      </c>
      <c r="G31" s="116">
        <f t="shared" si="3"/>
        <v>0</v>
      </c>
    </row>
    <row r="32" spans="1:7" ht="14.45" customHeight="1" x14ac:dyDescent="0.25">
      <c r="A32" s="44"/>
      <c r="B32" s="138"/>
      <c r="C32" s="138"/>
      <c r="D32" s="138"/>
      <c r="E32" s="138"/>
      <c r="F32" s="138"/>
      <c r="G32" s="138"/>
    </row>
    <row r="33" spans="1:7" x14ac:dyDescent="0.25">
      <c r="A33" s="141" t="s">
        <v>291</v>
      </c>
      <c r="B33" s="52"/>
      <c r="C33" s="52"/>
      <c r="D33" s="52"/>
      <c r="E33" s="52"/>
      <c r="F33" s="52"/>
      <c r="G33" s="52"/>
    </row>
    <row r="34" spans="1:7" ht="30" x14ac:dyDescent="0.25">
      <c r="A34" s="139" t="s">
        <v>456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ht="30" x14ac:dyDescent="0.25">
      <c r="A35" s="139" t="s">
        <v>293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141" t="s">
        <v>496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3"/>
      <c r="B37" s="53"/>
      <c r="C37" s="53"/>
      <c r="D37" s="53"/>
      <c r="E37" s="53"/>
      <c r="F37" s="53"/>
      <c r="G37" s="5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00000000-0002-0000-09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45" t="s">
        <v>458</v>
      </c>
      <c r="B1" s="237"/>
      <c r="C1" s="237"/>
      <c r="D1" s="237"/>
      <c r="E1" s="237"/>
      <c r="F1" s="237"/>
      <c r="G1" s="238"/>
    </row>
    <row r="2" spans="1:7" x14ac:dyDescent="0.25">
      <c r="A2" s="257" t="str">
        <f>'Formato 1'!A2</f>
        <v>MUNICIPIO DE SAN FELIPE</v>
      </c>
      <c r="B2" s="258"/>
      <c r="C2" s="258"/>
      <c r="D2" s="258"/>
      <c r="E2" s="258"/>
      <c r="F2" s="258"/>
      <c r="G2" s="259"/>
    </row>
    <row r="3" spans="1:7" x14ac:dyDescent="0.25">
      <c r="A3" s="254" t="s">
        <v>459</v>
      </c>
      <c r="B3" s="255"/>
      <c r="C3" s="255"/>
      <c r="D3" s="255"/>
      <c r="E3" s="255"/>
      <c r="F3" s="255"/>
      <c r="G3" s="256"/>
    </row>
    <row r="4" spans="1:7" x14ac:dyDescent="0.25">
      <c r="A4" s="254" t="s">
        <v>2</v>
      </c>
      <c r="B4" s="255"/>
      <c r="C4" s="255"/>
      <c r="D4" s="255"/>
      <c r="E4" s="255"/>
      <c r="F4" s="255"/>
      <c r="G4" s="256"/>
    </row>
    <row r="5" spans="1:7" x14ac:dyDescent="0.25">
      <c r="A5" s="248" t="s">
        <v>441</v>
      </c>
      <c r="B5" s="249"/>
      <c r="C5" s="249"/>
      <c r="D5" s="249"/>
      <c r="E5" s="249"/>
      <c r="F5" s="249"/>
      <c r="G5" s="250"/>
    </row>
    <row r="6" spans="1:7" ht="30" x14ac:dyDescent="0.25">
      <c r="A6" s="136" t="s">
        <v>571</v>
      </c>
      <c r="B6" s="7" t="s">
        <v>572</v>
      </c>
      <c r="C6" s="32" t="s">
        <v>550</v>
      </c>
      <c r="D6" s="32" t="s">
        <v>551</v>
      </c>
      <c r="E6" s="32" t="s">
        <v>552</v>
      </c>
      <c r="F6" s="32" t="s">
        <v>553</v>
      </c>
      <c r="G6" s="32" t="s">
        <v>554</v>
      </c>
    </row>
    <row r="7" spans="1:7" ht="15.75" customHeight="1" x14ac:dyDescent="0.25">
      <c r="A7" s="25" t="s">
        <v>461</v>
      </c>
      <c r="B7" s="116">
        <f t="shared" ref="B7:G7" si="0">SUM(B8:B16)</f>
        <v>0</v>
      </c>
      <c r="C7" s="116">
        <f t="shared" si="0"/>
        <v>0</v>
      </c>
      <c r="D7" s="116">
        <f t="shared" si="0"/>
        <v>0</v>
      </c>
      <c r="E7" s="116">
        <f t="shared" si="0"/>
        <v>0</v>
      </c>
      <c r="F7" s="116">
        <f t="shared" si="0"/>
        <v>0</v>
      </c>
      <c r="G7" s="116">
        <f t="shared" si="0"/>
        <v>0</v>
      </c>
    </row>
    <row r="8" spans="1:7" x14ac:dyDescent="0.25">
      <c r="A8" s="57" t="s">
        <v>573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574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464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465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575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7" t="s">
        <v>467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468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469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470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/>
      <c r="B17" s="74"/>
      <c r="C17" s="74"/>
      <c r="D17" s="74"/>
      <c r="E17" s="74"/>
      <c r="F17" s="74"/>
      <c r="G17" s="74"/>
    </row>
    <row r="18" spans="1:7" x14ac:dyDescent="0.25">
      <c r="A18" s="3" t="s">
        <v>471</v>
      </c>
      <c r="B18" s="116">
        <f>SUM(B19:B27)</f>
        <v>0</v>
      </c>
      <c r="C18" s="116">
        <f t="shared" ref="C18:G18" si="1">SUM(C19:C27)</f>
        <v>0</v>
      </c>
      <c r="D18" s="116">
        <f t="shared" si="1"/>
        <v>0</v>
      </c>
      <c r="E18" s="116">
        <f t="shared" si="1"/>
        <v>0</v>
      </c>
      <c r="F18" s="116">
        <f t="shared" si="1"/>
        <v>0</v>
      </c>
      <c r="G18" s="116">
        <f t="shared" si="1"/>
        <v>0</v>
      </c>
    </row>
    <row r="19" spans="1:7" x14ac:dyDescent="0.25">
      <c r="A19" s="57" t="s">
        <v>573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574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464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465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575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467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468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472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58" t="s">
        <v>470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44" t="s">
        <v>570</v>
      </c>
      <c r="B28" s="77"/>
      <c r="C28" s="77"/>
      <c r="D28" s="77"/>
      <c r="E28" s="77"/>
      <c r="F28" s="77"/>
      <c r="G28" s="77"/>
    </row>
    <row r="29" spans="1:7" ht="14.45" customHeight="1" x14ac:dyDescent="0.25">
      <c r="A29" s="3" t="s">
        <v>473</v>
      </c>
      <c r="B29" s="116">
        <f>B18+B7</f>
        <v>0</v>
      </c>
      <c r="C29" s="116">
        <f t="shared" ref="C29:G29" si="2">C18+C7</f>
        <v>0</v>
      </c>
      <c r="D29" s="116">
        <f t="shared" si="2"/>
        <v>0</v>
      </c>
      <c r="E29" s="116">
        <f t="shared" si="2"/>
        <v>0</v>
      </c>
      <c r="F29" s="116">
        <f t="shared" si="2"/>
        <v>0</v>
      </c>
      <c r="G29" s="116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00000000-0002-0000-0A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G39"/>
  <sheetViews>
    <sheetView showGridLines="0" zoomScale="75" zoomScaleNormal="75" workbookViewId="0">
      <selection activeCell="A17" sqref="A1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45" t="s">
        <v>474</v>
      </c>
      <c r="B1" s="237"/>
      <c r="C1" s="237"/>
      <c r="D1" s="237"/>
      <c r="E1" s="237"/>
      <c r="F1" s="237"/>
      <c r="G1" s="238"/>
    </row>
    <row r="2" spans="1:7" x14ac:dyDescent="0.25">
      <c r="A2" s="257" t="str">
        <f>'Formato 1'!A2</f>
        <v>MUNICIPIO DE SAN FELIPE</v>
      </c>
      <c r="B2" s="258"/>
      <c r="C2" s="258"/>
      <c r="D2" s="258"/>
      <c r="E2" s="258"/>
      <c r="F2" s="258"/>
      <c r="G2" s="259"/>
    </row>
    <row r="3" spans="1:7" x14ac:dyDescent="0.25">
      <c r="A3" s="254" t="s">
        <v>475</v>
      </c>
      <c r="B3" s="255"/>
      <c r="C3" s="255"/>
      <c r="D3" s="255"/>
      <c r="E3" s="255"/>
      <c r="F3" s="255"/>
      <c r="G3" s="256"/>
    </row>
    <row r="4" spans="1:7" x14ac:dyDescent="0.25">
      <c r="A4" s="254" t="s">
        <v>2</v>
      </c>
      <c r="B4" s="255"/>
      <c r="C4" s="255"/>
      <c r="D4" s="255"/>
      <c r="E4" s="255"/>
      <c r="F4" s="255"/>
      <c r="G4" s="256"/>
    </row>
    <row r="5" spans="1:7" ht="30" x14ac:dyDescent="0.25">
      <c r="A5" s="136" t="s">
        <v>442</v>
      </c>
      <c r="B5" s="7" t="s">
        <v>576</v>
      </c>
      <c r="C5" s="32" t="s">
        <v>577</v>
      </c>
      <c r="D5" s="32" t="s">
        <v>578</v>
      </c>
      <c r="E5" s="32" t="s">
        <v>579</v>
      </c>
      <c r="F5" s="32" t="s">
        <v>580</v>
      </c>
      <c r="G5" s="32" t="s">
        <v>581</v>
      </c>
    </row>
    <row r="6" spans="1:7" ht="15.75" customHeight="1" x14ac:dyDescent="0.25">
      <c r="A6" s="25" t="s">
        <v>444</v>
      </c>
      <c r="B6" s="116">
        <f>SUM(B7:B18)</f>
        <v>0</v>
      </c>
      <c r="C6" s="116">
        <f t="shared" ref="C6:G6" si="0">SUM(C7:C18)</f>
        <v>0</v>
      </c>
      <c r="D6" s="116">
        <f t="shared" si="0"/>
        <v>0</v>
      </c>
      <c r="E6" s="116">
        <f t="shared" si="0"/>
        <v>0</v>
      </c>
      <c r="F6" s="116">
        <f t="shared" si="0"/>
        <v>234600977.76000002</v>
      </c>
      <c r="G6" s="116">
        <f t="shared" si="0"/>
        <v>248578091.21000001</v>
      </c>
    </row>
    <row r="7" spans="1:7" x14ac:dyDescent="0.25">
      <c r="A7" s="57" t="s">
        <v>556</v>
      </c>
      <c r="B7" s="74">
        <v>0</v>
      </c>
      <c r="C7" s="74">
        <v>0</v>
      </c>
      <c r="D7" s="74">
        <v>0</v>
      </c>
      <c r="E7" s="74">
        <v>0</v>
      </c>
      <c r="F7" s="161">
        <v>27690959.649999999</v>
      </c>
      <c r="G7" s="164">
        <v>31801337.469999999</v>
      </c>
    </row>
    <row r="8" spans="1:7" ht="15.75" customHeight="1" x14ac:dyDescent="0.25">
      <c r="A8" s="57" t="s">
        <v>557</v>
      </c>
      <c r="B8" s="74">
        <v>0</v>
      </c>
      <c r="C8" s="74">
        <v>0</v>
      </c>
      <c r="D8" s="74">
        <v>0</v>
      </c>
      <c r="E8" s="74">
        <v>0</v>
      </c>
      <c r="F8" s="161">
        <v>0</v>
      </c>
      <c r="G8" s="164">
        <v>0</v>
      </c>
    </row>
    <row r="9" spans="1:7" x14ac:dyDescent="0.25">
      <c r="A9" s="57" t="s">
        <v>479</v>
      </c>
      <c r="B9" s="74">
        <v>0</v>
      </c>
      <c r="C9" s="74">
        <v>0</v>
      </c>
      <c r="D9" s="74">
        <v>0</v>
      </c>
      <c r="E9" s="74">
        <v>0</v>
      </c>
      <c r="F9" s="161">
        <v>0</v>
      </c>
      <c r="G9" s="164">
        <v>0</v>
      </c>
    </row>
    <row r="10" spans="1:7" x14ac:dyDescent="0.25">
      <c r="A10" s="57" t="s">
        <v>480</v>
      </c>
      <c r="B10" s="74">
        <v>0</v>
      </c>
      <c r="C10" s="74">
        <v>0</v>
      </c>
      <c r="D10" s="74">
        <v>0</v>
      </c>
      <c r="E10" s="74">
        <v>0</v>
      </c>
      <c r="F10" s="161">
        <v>4767121.0199999996</v>
      </c>
      <c r="G10" s="164">
        <v>5394093.0300000003</v>
      </c>
    </row>
    <row r="11" spans="1:7" x14ac:dyDescent="0.25">
      <c r="A11" s="57" t="s">
        <v>558</v>
      </c>
      <c r="B11" s="74">
        <v>0</v>
      </c>
      <c r="C11" s="74">
        <v>0</v>
      </c>
      <c r="D11" s="74">
        <v>0</v>
      </c>
      <c r="E11" s="74">
        <v>0</v>
      </c>
      <c r="F11" s="161">
        <v>14536578.43</v>
      </c>
      <c r="G11" s="164">
        <v>15798158.57</v>
      </c>
    </row>
    <row r="12" spans="1:7" x14ac:dyDescent="0.25">
      <c r="A12" s="57" t="s">
        <v>559</v>
      </c>
      <c r="B12" s="74">
        <v>0</v>
      </c>
      <c r="C12" s="74">
        <v>0</v>
      </c>
      <c r="D12" s="74">
        <v>0</v>
      </c>
      <c r="E12" s="74">
        <v>0</v>
      </c>
      <c r="F12" s="161">
        <v>3710182.75</v>
      </c>
      <c r="G12" s="164">
        <v>3928832.92</v>
      </c>
    </row>
    <row r="13" spans="1:7" x14ac:dyDescent="0.25">
      <c r="A13" s="58" t="s">
        <v>483</v>
      </c>
      <c r="B13" s="74">
        <v>0</v>
      </c>
      <c r="C13" s="74">
        <v>0</v>
      </c>
      <c r="D13" s="74">
        <v>0</v>
      </c>
      <c r="E13" s="74">
        <v>0</v>
      </c>
      <c r="F13" s="161">
        <v>0</v>
      </c>
      <c r="G13" s="164">
        <v>0</v>
      </c>
    </row>
    <row r="14" spans="1:7" x14ac:dyDescent="0.25">
      <c r="A14" s="57" t="s">
        <v>484</v>
      </c>
      <c r="B14" s="74">
        <v>0</v>
      </c>
      <c r="C14" s="74">
        <v>0</v>
      </c>
      <c r="D14" s="74">
        <v>0</v>
      </c>
      <c r="E14" s="74">
        <v>0</v>
      </c>
      <c r="F14" s="161">
        <v>182491489.11000001</v>
      </c>
      <c r="G14" s="164">
        <v>190432930.27000001</v>
      </c>
    </row>
    <row r="15" spans="1:7" x14ac:dyDescent="0.25">
      <c r="A15" s="57" t="s">
        <v>560</v>
      </c>
      <c r="B15" s="74">
        <v>0</v>
      </c>
      <c r="C15" s="74">
        <v>0</v>
      </c>
      <c r="D15" s="74">
        <v>0</v>
      </c>
      <c r="E15" s="74">
        <v>0</v>
      </c>
      <c r="F15" s="161">
        <v>0</v>
      </c>
      <c r="G15" s="164">
        <v>0</v>
      </c>
    </row>
    <row r="16" spans="1:7" x14ac:dyDescent="0.25">
      <c r="A16" s="57" t="s">
        <v>486</v>
      </c>
      <c r="B16" s="74">
        <v>0</v>
      </c>
      <c r="C16" s="74">
        <v>0</v>
      </c>
      <c r="D16" s="74">
        <v>0</v>
      </c>
      <c r="E16" s="74">
        <v>0</v>
      </c>
      <c r="F16" s="161">
        <v>1404646.8</v>
      </c>
      <c r="G16" s="164">
        <v>1222738.95</v>
      </c>
    </row>
    <row r="17" spans="1:7" x14ac:dyDescent="0.25">
      <c r="A17" s="57" t="s">
        <v>561</v>
      </c>
      <c r="B17" s="74">
        <v>0</v>
      </c>
      <c r="C17" s="74">
        <v>0</v>
      </c>
      <c r="D17" s="74">
        <v>0</v>
      </c>
      <c r="E17" s="74">
        <v>0</v>
      </c>
      <c r="F17" s="161">
        <v>0</v>
      </c>
      <c r="G17" s="164">
        <v>0</v>
      </c>
    </row>
    <row r="18" spans="1:7" x14ac:dyDescent="0.25">
      <c r="A18" s="91" t="s">
        <v>562</v>
      </c>
      <c r="B18" s="74">
        <v>0</v>
      </c>
      <c r="C18" s="74">
        <v>0</v>
      </c>
      <c r="D18" s="74">
        <v>0</v>
      </c>
      <c r="E18" s="74">
        <v>0</v>
      </c>
      <c r="F18" s="161">
        <v>0</v>
      </c>
      <c r="G18" s="164">
        <v>0</v>
      </c>
    </row>
    <row r="19" spans="1:7" x14ac:dyDescent="0.25">
      <c r="A19" s="57"/>
      <c r="B19" s="74"/>
      <c r="C19" s="74"/>
      <c r="D19" s="74"/>
      <c r="E19" s="74"/>
      <c r="F19" s="74"/>
      <c r="G19" s="74"/>
    </row>
    <row r="20" spans="1:7" x14ac:dyDescent="0.25">
      <c r="A20" s="3" t="s">
        <v>450</v>
      </c>
      <c r="B20" s="116">
        <f>SUM(B21:B25)</f>
        <v>0</v>
      </c>
      <c r="C20" s="116">
        <f t="shared" ref="C20:G20" si="1">SUM(C21:C25)</f>
        <v>0</v>
      </c>
      <c r="D20" s="116">
        <f t="shared" si="1"/>
        <v>0</v>
      </c>
      <c r="E20" s="116">
        <f t="shared" si="1"/>
        <v>0</v>
      </c>
      <c r="F20" s="116">
        <f t="shared" si="1"/>
        <v>242757727.88</v>
      </c>
      <c r="G20" s="116">
        <f t="shared" si="1"/>
        <v>259613008.41</v>
      </c>
    </row>
    <row r="21" spans="1:7" x14ac:dyDescent="0.25">
      <c r="A21" s="57" t="s">
        <v>564</v>
      </c>
      <c r="B21" s="75">
        <v>0</v>
      </c>
      <c r="C21" s="75">
        <v>0</v>
      </c>
      <c r="D21" s="75">
        <v>0</v>
      </c>
      <c r="E21" s="75">
        <v>0</v>
      </c>
      <c r="F21" s="162">
        <v>240426860.69999999</v>
      </c>
      <c r="G21" s="163">
        <v>258909085.37</v>
      </c>
    </row>
    <row r="22" spans="1:7" x14ac:dyDescent="0.25">
      <c r="A22" s="57" t="s">
        <v>565</v>
      </c>
      <c r="B22" s="75">
        <v>0</v>
      </c>
      <c r="C22" s="75">
        <v>0</v>
      </c>
      <c r="D22" s="75">
        <v>0</v>
      </c>
      <c r="E22" s="75">
        <v>0</v>
      </c>
      <c r="F22" s="162">
        <v>2330867.1800000002</v>
      </c>
      <c r="G22" s="163">
        <v>703923.04</v>
      </c>
    </row>
    <row r="23" spans="1:7" x14ac:dyDescent="0.25">
      <c r="A23" s="57" t="s">
        <v>491</v>
      </c>
      <c r="B23" s="75">
        <v>0</v>
      </c>
      <c r="C23" s="75">
        <v>0</v>
      </c>
      <c r="D23" s="75">
        <v>0</v>
      </c>
      <c r="E23" s="75">
        <v>0</v>
      </c>
      <c r="F23" s="162">
        <v>0</v>
      </c>
      <c r="G23" s="163">
        <v>0</v>
      </c>
    </row>
    <row r="24" spans="1:7" ht="30" x14ac:dyDescent="0.25">
      <c r="A24" s="58" t="s">
        <v>492</v>
      </c>
      <c r="B24" s="75">
        <v>0</v>
      </c>
      <c r="C24" s="75">
        <v>0</v>
      </c>
      <c r="D24" s="75">
        <v>0</v>
      </c>
      <c r="E24" s="75">
        <v>0</v>
      </c>
      <c r="F24" s="162">
        <v>0</v>
      </c>
      <c r="G24" s="163">
        <v>0</v>
      </c>
    </row>
    <row r="25" spans="1:7" x14ac:dyDescent="0.25">
      <c r="A25" s="58" t="s">
        <v>566</v>
      </c>
      <c r="B25" s="75">
        <v>0</v>
      </c>
      <c r="C25" s="75">
        <v>0</v>
      </c>
      <c r="D25" s="75">
        <v>0</v>
      </c>
      <c r="E25" s="75">
        <v>0</v>
      </c>
      <c r="F25" s="162">
        <v>0</v>
      </c>
      <c r="G25" s="163">
        <v>0</v>
      </c>
    </row>
    <row r="26" spans="1:7" x14ac:dyDescent="0.25">
      <c r="A26" s="76"/>
      <c r="B26" s="75"/>
      <c r="C26" s="75"/>
      <c r="D26" s="75"/>
      <c r="E26" s="75"/>
      <c r="F26" s="75"/>
      <c r="G26" s="75"/>
    </row>
    <row r="27" spans="1:7" x14ac:dyDescent="0.25">
      <c r="A27" s="3" t="s">
        <v>454</v>
      </c>
      <c r="B27" s="116">
        <f>SUM(B28)</f>
        <v>0</v>
      </c>
      <c r="C27" s="116">
        <f t="shared" ref="C27:G27" si="2">SUM(C28)</f>
        <v>0</v>
      </c>
      <c r="D27" s="116">
        <f t="shared" si="2"/>
        <v>0</v>
      </c>
      <c r="E27" s="116">
        <f t="shared" si="2"/>
        <v>0</v>
      </c>
      <c r="F27" s="116">
        <f t="shared" si="2"/>
        <v>0</v>
      </c>
      <c r="G27" s="116">
        <f t="shared" si="2"/>
        <v>0</v>
      </c>
    </row>
    <row r="28" spans="1:7" x14ac:dyDescent="0.25">
      <c r="A28" s="57" t="s">
        <v>289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25">
      <c r="A29" s="44"/>
      <c r="B29" s="77"/>
      <c r="C29" s="77"/>
      <c r="D29" s="77"/>
      <c r="E29" s="77"/>
      <c r="F29" s="77"/>
      <c r="G29" s="77"/>
    </row>
    <row r="30" spans="1:7" ht="14.45" customHeight="1" x14ac:dyDescent="0.25">
      <c r="A30" s="3" t="s">
        <v>494</v>
      </c>
      <c r="B30" s="116">
        <f>B20+B6+B27</f>
        <v>0</v>
      </c>
      <c r="C30" s="116">
        <f t="shared" ref="C30:G30" si="3">C20+C6+C27</f>
        <v>0</v>
      </c>
      <c r="D30" s="116">
        <f t="shared" si="3"/>
        <v>0</v>
      </c>
      <c r="E30" s="116">
        <f t="shared" si="3"/>
        <v>0</v>
      </c>
      <c r="F30" s="116">
        <f t="shared" si="3"/>
        <v>477358705.63999999</v>
      </c>
      <c r="G30" s="116">
        <f t="shared" si="3"/>
        <v>508191099.62</v>
      </c>
    </row>
    <row r="31" spans="1:7" ht="14.45" customHeight="1" x14ac:dyDescent="0.25">
      <c r="A31" s="44"/>
      <c r="B31" s="138"/>
      <c r="C31" s="138"/>
      <c r="D31" s="138"/>
      <c r="E31" s="138"/>
      <c r="F31" s="138"/>
      <c r="G31" s="138"/>
    </row>
    <row r="32" spans="1:7" x14ac:dyDescent="0.25">
      <c r="A32" s="141" t="s">
        <v>291</v>
      </c>
      <c r="B32" s="52"/>
      <c r="C32" s="52"/>
      <c r="D32" s="52"/>
      <c r="E32" s="52"/>
      <c r="F32" s="52"/>
      <c r="G32" s="52"/>
    </row>
    <row r="33" spans="1:7" ht="30" x14ac:dyDescent="0.25">
      <c r="A33" s="139" t="s">
        <v>456</v>
      </c>
      <c r="B33" s="90">
        <v>0</v>
      </c>
      <c r="C33" s="90">
        <v>0</v>
      </c>
      <c r="D33" s="90">
        <v>0</v>
      </c>
      <c r="E33" s="90">
        <v>0</v>
      </c>
      <c r="F33" s="90">
        <v>0</v>
      </c>
      <c r="G33" s="90">
        <v>0</v>
      </c>
    </row>
    <row r="34" spans="1:7" ht="30" x14ac:dyDescent="0.25">
      <c r="A34" s="139" t="s">
        <v>293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x14ac:dyDescent="0.25">
      <c r="A35" s="52" t="s">
        <v>496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53"/>
      <c r="B36" s="53"/>
      <c r="C36" s="53"/>
      <c r="D36" s="53"/>
      <c r="E36" s="53"/>
      <c r="F36" s="53"/>
      <c r="G36" s="53"/>
    </row>
    <row r="38" spans="1:7" x14ac:dyDescent="0.25">
      <c r="A38" t="s">
        <v>584</v>
      </c>
    </row>
    <row r="39" spans="1:7" x14ac:dyDescent="0.25">
      <c r="A39" t="s">
        <v>585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9:G20 B7:E18 B26:G30 B21:E2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G32"/>
  <sheetViews>
    <sheetView showGridLines="0" topLeftCell="A7" zoomScale="75" zoomScaleNormal="75" workbookViewId="0">
      <selection activeCell="E18" sqref="E1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45" t="s">
        <v>499</v>
      </c>
      <c r="B1" s="237"/>
      <c r="C1" s="237"/>
      <c r="D1" s="237"/>
      <c r="E1" s="237"/>
      <c r="F1" s="237"/>
      <c r="G1" s="238"/>
    </row>
    <row r="2" spans="1:7" x14ac:dyDescent="0.25">
      <c r="A2" s="257" t="str">
        <f>'Formato 1'!A2</f>
        <v>MUNICIPIO DE SAN FELIPE</v>
      </c>
      <c r="B2" s="258"/>
      <c r="C2" s="258"/>
      <c r="D2" s="258"/>
      <c r="E2" s="258"/>
      <c r="F2" s="258"/>
      <c r="G2" s="259"/>
    </row>
    <row r="3" spans="1:7" x14ac:dyDescent="0.25">
      <c r="A3" s="254" t="s">
        <v>500</v>
      </c>
      <c r="B3" s="255"/>
      <c r="C3" s="255"/>
      <c r="D3" s="255"/>
      <c r="E3" s="255"/>
      <c r="F3" s="255"/>
      <c r="G3" s="256"/>
    </row>
    <row r="4" spans="1:7" x14ac:dyDescent="0.25">
      <c r="A4" s="254" t="s">
        <v>2</v>
      </c>
      <c r="B4" s="255"/>
      <c r="C4" s="255"/>
      <c r="D4" s="255"/>
      <c r="E4" s="255"/>
      <c r="F4" s="255"/>
      <c r="G4" s="256"/>
    </row>
    <row r="5" spans="1:7" ht="30" x14ac:dyDescent="0.25">
      <c r="A5" s="136" t="s">
        <v>442</v>
      </c>
      <c r="B5" s="7" t="s">
        <v>576</v>
      </c>
      <c r="C5" s="32" t="s">
        <v>577</v>
      </c>
      <c r="D5" s="32" t="s">
        <v>578</v>
      </c>
      <c r="E5" s="32" t="s">
        <v>579</v>
      </c>
      <c r="F5" s="32" t="s">
        <v>580</v>
      </c>
      <c r="G5" s="32" t="s">
        <v>581</v>
      </c>
    </row>
    <row r="6" spans="1:7" ht="15.75" customHeight="1" x14ac:dyDescent="0.25">
      <c r="A6" s="25" t="s">
        <v>461</v>
      </c>
      <c r="B6" s="116">
        <f t="shared" ref="B6:G6" si="0">SUM(B7:B15)</f>
        <v>0</v>
      </c>
      <c r="C6" s="116">
        <f t="shared" si="0"/>
        <v>0</v>
      </c>
      <c r="D6" s="116">
        <f t="shared" si="0"/>
        <v>0</v>
      </c>
      <c r="E6" s="116">
        <f t="shared" si="0"/>
        <v>0</v>
      </c>
      <c r="F6" s="116">
        <f t="shared" si="0"/>
        <v>-150260528.89999998</v>
      </c>
      <c r="G6" s="116">
        <f t="shared" si="0"/>
        <v>0</v>
      </c>
    </row>
    <row r="7" spans="1:7" x14ac:dyDescent="0.25">
      <c r="A7" s="57" t="s">
        <v>573</v>
      </c>
      <c r="B7" s="74">
        <v>0</v>
      </c>
      <c r="C7" s="74">
        <v>0</v>
      </c>
      <c r="D7" s="74">
        <v>0</v>
      </c>
      <c r="E7" s="74">
        <v>0</v>
      </c>
      <c r="F7" s="74">
        <v>-80369738.359999999</v>
      </c>
      <c r="G7" s="74">
        <v>0</v>
      </c>
    </row>
    <row r="8" spans="1:7" ht="15.75" customHeight="1" x14ac:dyDescent="0.25">
      <c r="A8" s="57" t="s">
        <v>574</v>
      </c>
      <c r="B8" s="74">
        <v>0</v>
      </c>
      <c r="C8" s="74">
        <v>0</v>
      </c>
      <c r="D8" s="74">
        <v>0</v>
      </c>
      <c r="E8" s="74">
        <v>0</v>
      </c>
      <c r="F8" s="74">
        <v>-2864744.94</v>
      </c>
      <c r="G8" s="74">
        <v>0</v>
      </c>
    </row>
    <row r="9" spans="1:7" x14ac:dyDescent="0.25">
      <c r="A9" s="57" t="s">
        <v>464</v>
      </c>
      <c r="B9" s="74">
        <v>0</v>
      </c>
      <c r="C9" s="74">
        <v>0</v>
      </c>
      <c r="D9" s="74">
        <v>0</v>
      </c>
      <c r="E9" s="74">
        <v>0</v>
      </c>
      <c r="F9" s="74">
        <v>-30704960.870000001</v>
      </c>
      <c r="G9" s="74">
        <v>0</v>
      </c>
    </row>
    <row r="10" spans="1:7" x14ac:dyDescent="0.25">
      <c r="A10" s="57" t="s">
        <v>465</v>
      </c>
      <c r="B10" s="74">
        <v>0</v>
      </c>
      <c r="C10" s="74">
        <v>0</v>
      </c>
      <c r="D10" s="74">
        <v>0</v>
      </c>
      <c r="E10" s="74">
        <v>0</v>
      </c>
      <c r="F10" s="74">
        <v>-12862626.960000001</v>
      </c>
      <c r="G10" s="74">
        <v>0</v>
      </c>
    </row>
    <row r="11" spans="1:7" x14ac:dyDescent="0.25">
      <c r="A11" s="57" t="s">
        <v>575</v>
      </c>
      <c r="B11" s="74">
        <v>0</v>
      </c>
      <c r="C11" s="74">
        <v>0</v>
      </c>
      <c r="D11" s="74">
        <v>0</v>
      </c>
      <c r="E11" s="74">
        <v>0</v>
      </c>
      <c r="F11" s="74">
        <v>-491167.32</v>
      </c>
      <c r="G11" s="74">
        <v>0</v>
      </c>
    </row>
    <row r="12" spans="1:7" x14ac:dyDescent="0.25">
      <c r="A12" s="57" t="s">
        <v>467</v>
      </c>
      <c r="B12" s="74">
        <v>0</v>
      </c>
      <c r="C12" s="74">
        <v>0</v>
      </c>
      <c r="D12" s="74">
        <v>0</v>
      </c>
      <c r="E12" s="74">
        <v>0</v>
      </c>
      <c r="F12" s="74">
        <v>-22967290.449999999</v>
      </c>
      <c r="G12" s="74">
        <v>0</v>
      </c>
    </row>
    <row r="13" spans="1:7" x14ac:dyDescent="0.25">
      <c r="A13" s="58" t="s">
        <v>468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7" t="s">
        <v>469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470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/>
      <c r="B16" s="74"/>
      <c r="C16" s="74"/>
      <c r="D16" s="74"/>
      <c r="E16" s="74"/>
      <c r="F16" s="74"/>
      <c r="G16" s="74"/>
    </row>
    <row r="17" spans="1:7" x14ac:dyDescent="0.25">
      <c r="A17" s="3" t="s">
        <v>471</v>
      </c>
      <c r="B17" s="116">
        <f>SUM(B18:B26)</f>
        <v>0</v>
      </c>
      <c r="C17" s="116">
        <f t="shared" ref="C17:G17" si="1">SUM(C18:C26)</f>
        <v>0</v>
      </c>
      <c r="D17" s="116">
        <f t="shared" si="1"/>
        <v>0</v>
      </c>
      <c r="E17" s="116">
        <f t="shared" si="1"/>
        <v>0</v>
      </c>
      <c r="F17" s="116">
        <f t="shared" si="1"/>
        <v>-172955178.95999998</v>
      </c>
      <c r="G17" s="116">
        <f t="shared" si="1"/>
        <v>0</v>
      </c>
    </row>
    <row r="18" spans="1:7" x14ac:dyDescent="0.25">
      <c r="A18" s="57" t="s">
        <v>573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7" t="s">
        <v>574</v>
      </c>
      <c r="B19" s="75">
        <v>0</v>
      </c>
      <c r="C19" s="75">
        <v>0</v>
      </c>
      <c r="D19" s="75">
        <v>0</v>
      </c>
      <c r="E19" s="75">
        <v>0</v>
      </c>
      <c r="F19" s="75">
        <v>-21750978.210000001</v>
      </c>
      <c r="G19" s="75">
        <v>0</v>
      </c>
    </row>
    <row r="20" spans="1:7" x14ac:dyDescent="0.25">
      <c r="A20" s="57" t="s">
        <v>464</v>
      </c>
      <c r="B20" s="75">
        <v>0</v>
      </c>
      <c r="C20" s="75">
        <v>0</v>
      </c>
      <c r="D20" s="75">
        <v>0</v>
      </c>
      <c r="E20" s="75">
        <v>0</v>
      </c>
      <c r="F20" s="75">
        <v>-13275936.43</v>
      </c>
      <c r="G20" s="75">
        <v>0</v>
      </c>
    </row>
    <row r="21" spans="1:7" x14ac:dyDescent="0.25">
      <c r="A21" s="57" t="s">
        <v>465</v>
      </c>
      <c r="B21" s="75">
        <v>0</v>
      </c>
      <c r="C21" s="75">
        <v>0</v>
      </c>
      <c r="D21" s="75">
        <v>0</v>
      </c>
      <c r="E21" s="75">
        <v>0</v>
      </c>
      <c r="F21" s="75">
        <v>-30250807.940000001</v>
      </c>
      <c r="G21" s="75">
        <v>0</v>
      </c>
    </row>
    <row r="22" spans="1:7" x14ac:dyDescent="0.25">
      <c r="A22" s="58" t="s">
        <v>575</v>
      </c>
      <c r="B22" s="75">
        <v>0</v>
      </c>
      <c r="C22" s="75">
        <v>0</v>
      </c>
      <c r="D22" s="75">
        <v>0</v>
      </c>
      <c r="E22" s="75">
        <v>0</v>
      </c>
      <c r="F22" s="75">
        <v>-14336410.859999999</v>
      </c>
      <c r="G22" s="75">
        <v>0</v>
      </c>
    </row>
    <row r="23" spans="1:7" x14ac:dyDescent="0.25">
      <c r="A23" s="58" t="s">
        <v>467</v>
      </c>
      <c r="B23" s="75">
        <v>0</v>
      </c>
      <c r="C23" s="75">
        <v>0</v>
      </c>
      <c r="D23" s="75">
        <v>0</v>
      </c>
      <c r="E23" s="75">
        <v>0</v>
      </c>
      <c r="F23" s="75">
        <v>-85930787.819999993</v>
      </c>
      <c r="G23" s="75">
        <v>0</v>
      </c>
    </row>
    <row r="24" spans="1:7" x14ac:dyDescent="0.25">
      <c r="A24" s="58" t="s">
        <v>468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472</v>
      </c>
      <c r="B25" s="75">
        <v>0</v>
      </c>
      <c r="C25" s="75">
        <v>0</v>
      </c>
      <c r="D25" s="75">
        <v>0</v>
      </c>
      <c r="E25" s="75">
        <v>0</v>
      </c>
      <c r="F25" s="75">
        <v>-7410257.7000000002</v>
      </c>
      <c r="G25" s="75">
        <v>0</v>
      </c>
    </row>
    <row r="26" spans="1:7" x14ac:dyDescent="0.25">
      <c r="A26" s="58" t="s">
        <v>470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44" t="s">
        <v>570</v>
      </c>
      <c r="B27" s="77"/>
      <c r="C27" s="77"/>
      <c r="D27" s="77"/>
      <c r="E27" s="77"/>
      <c r="F27" s="77"/>
      <c r="G27" s="77"/>
    </row>
    <row r="28" spans="1:7" ht="14.45" customHeight="1" x14ac:dyDescent="0.25">
      <c r="A28" s="3" t="s">
        <v>473</v>
      </c>
      <c r="B28" s="116">
        <f>B17+B6</f>
        <v>0</v>
      </c>
      <c r="C28" s="116">
        <f t="shared" ref="C28:G28" si="2">C17+C6</f>
        <v>0</v>
      </c>
      <c r="D28" s="116">
        <f t="shared" si="2"/>
        <v>0</v>
      </c>
      <c r="E28" s="116">
        <f t="shared" si="2"/>
        <v>0</v>
      </c>
      <c r="F28" s="116">
        <f t="shared" si="2"/>
        <v>-323215707.85999995</v>
      </c>
      <c r="G28" s="116">
        <f t="shared" si="2"/>
        <v>0</v>
      </c>
    </row>
    <row r="29" spans="1:7" x14ac:dyDescent="0.25">
      <c r="A29" s="53"/>
      <c r="B29" s="53"/>
      <c r="C29" s="53"/>
      <c r="D29" s="53"/>
      <c r="E29" s="53"/>
      <c r="F29" s="53"/>
      <c r="G29" s="53"/>
    </row>
    <row r="31" spans="1:7" x14ac:dyDescent="0.25">
      <c r="A31" t="s">
        <v>582</v>
      </c>
    </row>
    <row r="32" spans="1:7" x14ac:dyDescent="0.25">
      <c r="A32" t="s">
        <v>583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00000000-0002-0000-0C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6:G17 B7:E15 G7:G15 B27:G28 B18:E26 G18:G26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F67"/>
  <sheetViews>
    <sheetView showGridLines="0" zoomScale="75" zoomScaleNormal="75" workbookViewId="0">
      <selection activeCell="A37" sqref="A3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45" t="s">
        <v>503</v>
      </c>
      <c r="B1" s="237"/>
      <c r="C1" s="237"/>
      <c r="D1" s="237"/>
      <c r="E1" s="237"/>
      <c r="F1" s="237"/>
    </row>
    <row r="2" spans="1:6" x14ac:dyDescent="0.25">
      <c r="A2" s="257" t="str">
        <f>'Formato 1'!A2</f>
        <v>MUNICIPIO DE SAN FELIPE</v>
      </c>
      <c r="B2" s="258"/>
      <c r="C2" s="258"/>
      <c r="D2" s="258"/>
      <c r="E2" s="258"/>
      <c r="F2" s="259"/>
    </row>
    <row r="3" spans="1:6" x14ac:dyDescent="0.25">
      <c r="A3" s="254" t="s">
        <v>504</v>
      </c>
      <c r="B3" s="255"/>
      <c r="C3" s="255"/>
      <c r="D3" s="255"/>
      <c r="E3" s="255"/>
      <c r="F3" s="256"/>
    </row>
    <row r="4" spans="1:6" ht="30" x14ac:dyDescent="0.25">
      <c r="A4" s="136" t="s">
        <v>442</v>
      </c>
      <c r="B4" s="7" t="s">
        <v>505</v>
      </c>
      <c r="C4" s="32" t="s">
        <v>506</v>
      </c>
      <c r="D4" s="32" t="s">
        <v>507</v>
      </c>
      <c r="E4" s="32" t="s">
        <v>508</v>
      </c>
      <c r="F4" s="32" t="s">
        <v>509</v>
      </c>
    </row>
    <row r="5" spans="1:6" ht="15.75" customHeight="1" x14ac:dyDescent="0.25">
      <c r="A5" s="140" t="s">
        <v>510</v>
      </c>
      <c r="B5" s="145"/>
      <c r="C5" s="145"/>
      <c r="D5" s="145"/>
      <c r="E5" s="145"/>
      <c r="F5" s="145"/>
    </row>
    <row r="6" spans="1:6" ht="30" x14ac:dyDescent="0.25">
      <c r="A6" s="143" t="s">
        <v>511</v>
      </c>
      <c r="B6" s="142"/>
      <c r="C6" s="142"/>
      <c r="D6" s="142"/>
      <c r="E6" s="142"/>
      <c r="F6" s="142"/>
    </row>
    <row r="7" spans="1:6" ht="15.75" customHeight="1" x14ac:dyDescent="0.25">
      <c r="A7" s="143" t="s">
        <v>512</v>
      </c>
      <c r="B7" s="142"/>
      <c r="C7" s="142"/>
      <c r="D7" s="142"/>
      <c r="E7" s="142"/>
      <c r="F7" s="142"/>
    </row>
    <row r="8" spans="1:6" x14ac:dyDescent="0.25">
      <c r="A8" s="144"/>
      <c r="B8" s="142"/>
      <c r="C8" s="142"/>
      <c r="D8" s="142"/>
      <c r="E8" s="142"/>
      <c r="F8" s="142"/>
    </row>
    <row r="9" spans="1:6" x14ac:dyDescent="0.25">
      <c r="A9" s="149" t="s">
        <v>513</v>
      </c>
      <c r="B9" s="142"/>
      <c r="C9" s="142"/>
      <c r="D9" s="142"/>
      <c r="E9" s="142"/>
      <c r="F9" s="142"/>
    </row>
    <row r="10" spans="1:6" x14ac:dyDescent="0.25">
      <c r="A10" s="143" t="s">
        <v>514</v>
      </c>
      <c r="B10" s="152"/>
      <c r="C10" s="152"/>
      <c r="D10" s="152"/>
      <c r="E10" s="152"/>
      <c r="F10" s="152"/>
    </row>
    <row r="11" spans="1:6" x14ac:dyDescent="0.25">
      <c r="A11" s="66" t="s">
        <v>515</v>
      </c>
      <c r="B11" s="152"/>
      <c r="C11" s="152"/>
      <c r="D11" s="152"/>
      <c r="E11" s="152"/>
      <c r="F11" s="152"/>
    </row>
    <row r="12" spans="1:6" x14ac:dyDescent="0.25">
      <c r="A12" s="66" t="s">
        <v>516</v>
      </c>
      <c r="B12" s="152"/>
      <c r="C12" s="152"/>
      <c r="D12" s="152"/>
      <c r="E12" s="152"/>
      <c r="F12" s="152"/>
    </row>
    <row r="13" spans="1:6" x14ac:dyDescent="0.25">
      <c r="A13" s="66" t="s">
        <v>517</v>
      </c>
      <c r="B13" s="152"/>
      <c r="C13" s="152"/>
      <c r="D13" s="152"/>
      <c r="E13" s="152"/>
      <c r="F13" s="152"/>
    </row>
    <row r="14" spans="1:6" x14ac:dyDescent="0.25">
      <c r="A14" s="143" t="s">
        <v>518</v>
      </c>
      <c r="B14" s="152"/>
      <c r="C14" s="152"/>
      <c r="D14" s="152"/>
      <c r="E14" s="152"/>
      <c r="F14" s="152"/>
    </row>
    <row r="15" spans="1:6" x14ac:dyDescent="0.25">
      <c r="A15" s="66" t="s">
        <v>515</v>
      </c>
      <c r="B15" s="152"/>
      <c r="C15" s="152"/>
      <c r="D15" s="152"/>
      <c r="E15" s="152"/>
      <c r="F15" s="152"/>
    </row>
    <row r="16" spans="1:6" x14ac:dyDescent="0.25">
      <c r="A16" s="66" t="s">
        <v>516</v>
      </c>
      <c r="B16" s="153"/>
      <c r="C16" s="153"/>
      <c r="D16" s="153"/>
      <c r="E16" s="153"/>
      <c r="F16" s="153"/>
    </row>
    <row r="17" spans="1:6" x14ac:dyDescent="0.25">
      <c r="A17" s="66" t="s">
        <v>517</v>
      </c>
      <c r="B17" s="154"/>
      <c r="C17" s="154"/>
      <c r="D17" s="154"/>
      <c r="E17" s="154"/>
      <c r="F17" s="154"/>
    </row>
    <row r="18" spans="1:6" x14ac:dyDescent="0.25">
      <c r="A18" s="143" t="s">
        <v>519</v>
      </c>
      <c r="B18" s="154"/>
      <c r="C18" s="154"/>
      <c r="D18" s="154"/>
      <c r="E18" s="154"/>
      <c r="F18" s="154"/>
    </row>
    <row r="19" spans="1:6" x14ac:dyDescent="0.25">
      <c r="A19" s="143" t="s">
        <v>520</v>
      </c>
      <c r="B19" s="154"/>
      <c r="C19" s="154"/>
      <c r="D19" s="154"/>
      <c r="E19" s="154"/>
      <c r="F19" s="154"/>
    </row>
    <row r="20" spans="1:6" x14ac:dyDescent="0.25">
      <c r="A20" s="143" t="s">
        <v>521</v>
      </c>
      <c r="B20" s="155"/>
      <c r="C20" s="155"/>
      <c r="D20" s="155"/>
      <c r="E20" s="155"/>
      <c r="F20" s="155"/>
    </row>
    <row r="21" spans="1:6" x14ac:dyDescent="0.25">
      <c r="A21" s="143" t="s">
        <v>522</v>
      </c>
      <c r="B21" s="155"/>
      <c r="C21" s="155"/>
      <c r="D21" s="155"/>
      <c r="E21" s="155"/>
      <c r="F21" s="155"/>
    </row>
    <row r="22" spans="1:6" x14ac:dyDescent="0.25">
      <c r="A22" s="143" t="s">
        <v>523</v>
      </c>
      <c r="B22" s="155"/>
      <c r="C22" s="155"/>
      <c r="D22" s="155"/>
      <c r="E22" s="155"/>
      <c r="F22" s="155"/>
    </row>
    <row r="23" spans="1:6" x14ac:dyDescent="0.25">
      <c r="A23" s="143" t="s">
        <v>524</v>
      </c>
      <c r="B23" s="155"/>
      <c r="C23" s="155"/>
      <c r="D23" s="155"/>
      <c r="E23" s="155"/>
      <c r="F23" s="155"/>
    </row>
    <row r="24" spans="1:6" x14ac:dyDescent="0.25">
      <c r="A24" s="143" t="s">
        <v>525</v>
      </c>
      <c r="B24" s="147"/>
      <c r="C24" s="147"/>
      <c r="D24" s="147"/>
      <c r="E24" s="147"/>
      <c r="F24" s="147"/>
    </row>
    <row r="25" spans="1:6" x14ac:dyDescent="0.25">
      <c r="A25" s="143" t="s">
        <v>526</v>
      </c>
      <c r="B25" s="147"/>
      <c r="C25" s="147"/>
      <c r="D25" s="147"/>
      <c r="E25" s="147"/>
      <c r="F25" s="147"/>
    </row>
    <row r="26" spans="1:6" x14ac:dyDescent="0.25">
      <c r="A26" s="144"/>
      <c r="B26" s="148"/>
      <c r="C26" s="148"/>
      <c r="D26" s="148"/>
      <c r="E26" s="148"/>
      <c r="F26" s="148"/>
    </row>
    <row r="27" spans="1:6" ht="14.45" customHeight="1" x14ac:dyDescent="0.25">
      <c r="A27" s="149" t="s">
        <v>527</v>
      </c>
      <c r="B27" s="146"/>
      <c r="C27" s="146"/>
      <c r="D27" s="146"/>
      <c r="E27" s="146"/>
      <c r="F27" s="146"/>
    </row>
    <row r="28" spans="1:6" x14ac:dyDescent="0.25">
      <c r="A28" s="143" t="s">
        <v>528</v>
      </c>
      <c r="B28" s="90"/>
      <c r="C28" s="90"/>
      <c r="D28" s="90"/>
      <c r="E28" s="90"/>
      <c r="F28" s="90"/>
    </row>
    <row r="29" spans="1:6" x14ac:dyDescent="0.25">
      <c r="A29" s="139"/>
      <c r="B29" s="52"/>
      <c r="C29" s="52"/>
      <c r="D29" s="52"/>
      <c r="E29" s="52"/>
      <c r="F29" s="52"/>
    </row>
    <row r="30" spans="1:6" x14ac:dyDescent="0.25">
      <c r="A30" s="150" t="s">
        <v>529</v>
      </c>
      <c r="B30" s="52"/>
      <c r="C30" s="52"/>
      <c r="D30" s="52"/>
      <c r="E30" s="52"/>
      <c r="F30" s="52"/>
    </row>
    <row r="31" spans="1:6" x14ac:dyDescent="0.25">
      <c r="A31" s="151" t="s">
        <v>514</v>
      </c>
      <c r="B31" s="90"/>
      <c r="C31" s="90"/>
      <c r="D31" s="90"/>
      <c r="E31" s="90"/>
      <c r="F31" s="90"/>
    </row>
    <row r="32" spans="1:6" x14ac:dyDescent="0.25">
      <c r="A32" s="151" t="s">
        <v>518</v>
      </c>
      <c r="B32" s="90"/>
      <c r="C32" s="90"/>
      <c r="D32" s="90"/>
      <c r="E32" s="90"/>
      <c r="F32" s="90"/>
    </row>
    <row r="33" spans="1:6" x14ac:dyDescent="0.25">
      <c r="A33" s="151" t="s">
        <v>530</v>
      </c>
      <c r="B33" s="90"/>
      <c r="C33" s="90"/>
      <c r="D33" s="90"/>
      <c r="E33" s="90"/>
      <c r="F33" s="90"/>
    </row>
    <row r="34" spans="1:6" x14ac:dyDescent="0.25">
      <c r="A34" s="139"/>
      <c r="B34" s="52"/>
      <c r="C34" s="52"/>
      <c r="D34" s="52"/>
      <c r="E34" s="52"/>
      <c r="F34" s="52"/>
    </row>
    <row r="35" spans="1:6" x14ac:dyDescent="0.25">
      <c r="A35" s="150" t="s">
        <v>531</v>
      </c>
      <c r="B35" s="52"/>
      <c r="C35" s="52"/>
      <c r="D35" s="52"/>
      <c r="E35" s="52"/>
      <c r="F35" s="52"/>
    </row>
    <row r="36" spans="1:6" x14ac:dyDescent="0.25">
      <c r="A36" s="151" t="s">
        <v>532</v>
      </c>
      <c r="B36" s="52"/>
      <c r="C36" s="52"/>
      <c r="D36" s="52"/>
      <c r="E36" s="52"/>
      <c r="F36" s="52"/>
    </row>
    <row r="37" spans="1:6" x14ac:dyDescent="0.25">
      <c r="A37" s="151" t="s">
        <v>533</v>
      </c>
      <c r="B37" s="52"/>
      <c r="C37" s="52"/>
      <c r="D37" s="52"/>
      <c r="E37" s="52"/>
      <c r="F37" s="52"/>
    </row>
    <row r="38" spans="1:6" x14ac:dyDescent="0.25">
      <c r="A38" s="151" t="s">
        <v>534</v>
      </c>
      <c r="B38" s="52"/>
      <c r="C38" s="52"/>
      <c r="D38" s="52"/>
      <c r="E38" s="52"/>
      <c r="F38" s="52"/>
    </row>
    <row r="39" spans="1:6" x14ac:dyDescent="0.25">
      <c r="A39" s="139"/>
      <c r="B39" s="52"/>
      <c r="C39" s="52"/>
      <c r="D39" s="52"/>
      <c r="E39" s="52"/>
      <c r="F39" s="52"/>
    </row>
    <row r="40" spans="1:6" x14ac:dyDescent="0.25">
      <c r="A40" s="150" t="s">
        <v>535</v>
      </c>
      <c r="B40" s="52"/>
      <c r="C40" s="52"/>
      <c r="D40" s="52"/>
      <c r="E40" s="52"/>
      <c r="F40" s="52"/>
    </row>
    <row r="41" spans="1:6" x14ac:dyDescent="0.25">
      <c r="A41" s="139"/>
      <c r="B41" s="52"/>
      <c r="C41" s="52"/>
      <c r="D41" s="52"/>
      <c r="E41" s="52"/>
      <c r="F41" s="52"/>
    </row>
    <row r="42" spans="1:6" x14ac:dyDescent="0.25">
      <c r="A42" s="150" t="s">
        <v>536</v>
      </c>
      <c r="B42" s="52"/>
      <c r="C42" s="52"/>
      <c r="D42" s="52"/>
      <c r="E42" s="52"/>
      <c r="F42" s="52"/>
    </row>
    <row r="43" spans="1:6" x14ac:dyDescent="0.25">
      <c r="A43" s="151" t="s">
        <v>537</v>
      </c>
      <c r="B43" s="90"/>
      <c r="C43" s="90"/>
      <c r="D43" s="90"/>
      <c r="E43" s="90"/>
      <c r="F43" s="90"/>
    </row>
    <row r="44" spans="1:6" x14ac:dyDescent="0.25">
      <c r="A44" s="151" t="s">
        <v>538</v>
      </c>
      <c r="B44" s="90"/>
      <c r="C44" s="90"/>
      <c r="D44" s="90"/>
      <c r="E44" s="90"/>
      <c r="F44" s="90"/>
    </row>
    <row r="45" spans="1:6" x14ac:dyDescent="0.25">
      <c r="A45" s="151" t="s">
        <v>539</v>
      </c>
      <c r="B45" s="90"/>
      <c r="C45" s="90"/>
      <c r="D45" s="90"/>
      <c r="E45" s="90"/>
      <c r="F45" s="90"/>
    </row>
    <row r="46" spans="1:6" x14ac:dyDescent="0.25">
      <c r="A46" s="139"/>
      <c r="B46" s="52"/>
      <c r="C46" s="52"/>
      <c r="D46" s="52"/>
      <c r="E46" s="52"/>
      <c r="F46" s="52"/>
    </row>
    <row r="47" spans="1:6" ht="30" x14ac:dyDescent="0.25">
      <c r="A47" s="150" t="s">
        <v>540</v>
      </c>
      <c r="B47" s="52"/>
      <c r="C47" s="52"/>
      <c r="D47" s="52"/>
      <c r="E47" s="52"/>
      <c r="F47" s="52"/>
    </row>
    <row r="48" spans="1:6" x14ac:dyDescent="0.25">
      <c r="A48" s="151" t="s">
        <v>538</v>
      </c>
      <c r="B48" s="90"/>
      <c r="C48" s="90"/>
      <c r="D48" s="90"/>
      <c r="E48" s="90"/>
      <c r="F48" s="90"/>
    </row>
    <row r="49" spans="1:6" x14ac:dyDescent="0.25">
      <c r="A49" s="151" t="s">
        <v>539</v>
      </c>
      <c r="B49" s="90"/>
      <c r="C49" s="90"/>
      <c r="D49" s="90"/>
      <c r="E49" s="90"/>
      <c r="F49" s="90"/>
    </row>
    <row r="50" spans="1:6" x14ac:dyDescent="0.25">
      <c r="A50" s="139"/>
      <c r="B50" s="52"/>
      <c r="C50" s="52"/>
      <c r="D50" s="52"/>
      <c r="E50" s="52"/>
      <c r="F50" s="52"/>
    </row>
    <row r="51" spans="1:6" x14ac:dyDescent="0.25">
      <c r="A51" s="150" t="s">
        <v>541</v>
      </c>
      <c r="B51" s="52"/>
      <c r="C51" s="52"/>
      <c r="D51" s="52"/>
      <c r="E51" s="52"/>
      <c r="F51" s="52"/>
    </row>
    <row r="52" spans="1:6" x14ac:dyDescent="0.25">
      <c r="A52" s="151" t="s">
        <v>538</v>
      </c>
      <c r="B52" s="90"/>
      <c r="C52" s="90"/>
      <c r="D52" s="90"/>
      <c r="E52" s="90"/>
      <c r="F52" s="90"/>
    </row>
    <row r="53" spans="1:6" x14ac:dyDescent="0.25">
      <c r="A53" s="151" t="s">
        <v>539</v>
      </c>
      <c r="B53" s="90"/>
      <c r="C53" s="90"/>
      <c r="D53" s="90"/>
      <c r="E53" s="90"/>
      <c r="F53" s="90"/>
    </row>
    <row r="54" spans="1:6" x14ac:dyDescent="0.25">
      <c r="A54" s="151" t="s">
        <v>542</v>
      </c>
      <c r="B54" s="90"/>
      <c r="C54" s="90"/>
      <c r="D54" s="90"/>
      <c r="E54" s="90"/>
      <c r="F54" s="90"/>
    </row>
    <row r="55" spans="1:6" x14ac:dyDescent="0.25">
      <c r="A55" s="139"/>
      <c r="B55" s="52"/>
      <c r="C55" s="52"/>
      <c r="D55" s="52"/>
      <c r="E55" s="52"/>
      <c r="F55" s="52"/>
    </row>
    <row r="56" spans="1:6" x14ac:dyDescent="0.25">
      <c r="A56" s="150" t="s">
        <v>543</v>
      </c>
      <c r="B56" s="52"/>
      <c r="C56" s="52"/>
      <c r="D56" s="52"/>
      <c r="E56" s="52"/>
      <c r="F56" s="52"/>
    </row>
    <row r="57" spans="1:6" x14ac:dyDescent="0.25">
      <c r="A57" s="151" t="s">
        <v>538</v>
      </c>
      <c r="B57" s="90"/>
      <c r="C57" s="90"/>
      <c r="D57" s="90"/>
      <c r="E57" s="90"/>
      <c r="F57" s="90"/>
    </row>
    <row r="58" spans="1:6" x14ac:dyDescent="0.25">
      <c r="A58" s="151" t="s">
        <v>539</v>
      </c>
      <c r="B58" s="90"/>
      <c r="C58" s="90"/>
      <c r="D58" s="90"/>
      <c r="E58" s="90"/>
      <c r="F58" s="90"/>
    </row>
    <row r="59" spans="1:6" x14ac:dyDescent="0.25">
      <c r="A59" s="139"/>
      <c r="B59" s="52"/>
      <c r="C59" s="52"/>
      <c r="D59" s="52"/>
      <c r="E59" s="52"/>
      <c r="F59" s="52"/>
    </row>
    <row r="60" spans="1:6" x14ac:dyDescent="0.25">
      <c r="A60" s="150" t="s">
        <v>544</v>
      </c>
      <c r="B60" s="52"/>
      <c r="C60" s="52"/>
      <c r="D60" s="52"/>
      <c r="E60" s="52"/>
      <c r="F60" s="52"/>
    </row>
    <row r="61" spans="1:6" x14ac:dyDescent="0.25">
      <c r="A61" s="151" t="s">
        <v>545</v>
      </c>
      <c r="B61" s="138"/>
      <c r="C61" s="138"/>
      <c r="D61" s="138"/>
      <c r="E61" s="138"/>
      <c r="F61" s="138"/>
    </row>
    <row r="62" spans="1:6" x14ac:dyDescent="0.25">
      <c r="A62" s="151" t="s">
        <v>546</v>
      </c>
      <c r="B62" s="156"/>
      <c r="C62" s="156"/>
      <c r="D62" s="156"/>
      <c r="E62" s="156"/>
      <c r="F62" s="156"/>
    </row>
    <row r="63" spans="1:6" x14ac:dyDescent="0.25">
      <c r="A63" s="139"/>
      <c r="B63" s="138"/>
      <c r="C63" s="138"/>
      <c r="D63" s="138"/>
      <c r="E63" s="138"/>
      <c r="F63" s="138"/>
    </row>
    <row r="64" spans="1:6" x14ac:dyDescent="0.25">
      <c r="A64" s="150" t="s">
        <v>547</v>
      </c>
      <c r="B64" s="138"/>
      <c r="C64" s="138"/>
      <c r="D64" s="138"/>
      <c r="E64" s="138"/>
      <c r="F64" s="138"/>
    </row>
    <row r="65" spans="1:6" x14ac:dyDescent="0.25">
      <c r="A65" s="151" t="s">
        <v>548</v>
      </c>
      <c r="B65" s="138"/>
      <c r="C65" s="138"/>
      <c r="D65" s="138"/>
      <c r="E65" s="138"/>
      <c r="F65" s="138"/>
    </row>
    <row r="66" spans="1:6" x14ac:dyDescent="0.25">
      <c r="A66" s="151" t="s">
        <v>549</v>
      </c>
      <c r="B66" s="139"/>
      <c r="C66" s="52"/>
      <c r="D66" s="139"/>
      <c r="E66" s="139"/>
      <c r="F66" s="139"/>
    </row>
    <row r="67" spans="1:6" x14ac:dyDescent="0.25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00000000-0002-0000-0D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62" t="s">
        <v>439</v>
      </c>
      <c r="B1" s="262"/>
      <c r="C1" s="262"/>
      <c r="D1" s="262"/>
      <c r="E1" s="262"/>
      <c r="F1" s="262"/>
      <c r="G1" s="262"/>
    </row>
    <row r="2" spans="1:7" x14ac:dyDescent="0.25">
      <c r="A2" s="125" t="str">
        <f>'Formato 1'!A2</f>
        <v>MUNICIPIO DE SAN FELIPE</v>
      </c>
      <c r="B2" s="126"/>
      <c r="C2" s="126"/>
      <c r="D2" s="126"/>
      <c r="E2" s="126"/>
      <c r="F2" s="126"/>
      <c r="G2" s="127"/>
    </row>
    <row r="3" spans="1:7" x14ac:dyDescent="0.25">
      <c r="A3" s="128" t="s">
        <v>440</v>
      </c>
      <c r="B3" s="129"/>
      <c r="C3" s="129"/>
      <c r="D3" s="129"/>
      <c r="E3" s="129"/>
      <c r="F3" s="129"/>
      <c r="G3" s="130"/>
    </row>
    <row r="4" spans="1:7" x14ac:dyDescent="0.25">
      <c r="A4" s="128" t="s">
        <v>2</v>
      </c>
      <c r="B4" s="129"/>
      <c r="C4" s="129"/>
      <c r="D4" s="129"/>
      <c r="E4" s="129"/>
      <c r="F4" s="129"/>
      <c r="G4" s="130"/>
    </row>
    <row r="5" spans="1:7" x14ac:dyDescent="0.25">
      <c r="A5" s="128" t="s">
        <v>441</v>
      </c>
      <c r="B5" s="129"/>
      <c r="C5" s="129"/>
      <c r="D5" s="129"/>
      <c r="E5" s="129"/>
      <c r="F5" s="129"/>
      <c r="G5" s="130"/>
    </row>
    <row r="6" spans="1:7" x14ac:dyDescent="0.25">
      <c r="A6" s="260" t="s">
        <v>442</v>
      </c>
      <c r="B6" s="35">
        <v>2022</v>
      </c>
      <c r="C6" s="260">
        <f>+B6+1</f>
        <v>2023</v>
      </c>
      <c r="D6" s="260">
        <f>+C6+1</f>
        <v>2024</v>
      </c>
      <c r="E6" s="260">
        <f>+D6+1</f>
        <v>2025</v>
      </c>
      <c r="F6" s="260">
        <f>+E6+1</f>
        <v>2026</v>
      </c>
      <c r="G6" s="260">
        <f>+F6+1</f>
        <v>2027</v>
      </c>
    </row>
    <row r="7" spans="1:7" ht="83.25" customHeight="1" x14ac:dyDescent="0.25">
      <c r="A7" s="261"/>
      <c r="B7" s="69" t="s">
        <v>443</v>
      </c>
      <c r="C7" s="261"/>
      <c r="D7" s="261"/>
      <c r="E7" s="261"/>
      <c r="F7" s="261"/>
      <c r="G7" s="261"/>
    </row>
    <row r="8" spans="1:7" ht="30" x14ac:dyDescent="0.25">
      <c r="A8" s="70" t="s">
        <v>444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234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235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236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445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238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239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446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447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448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259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449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450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451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452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453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285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286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454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289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455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456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293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457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63" t="s">
        <v>458</v>
      </c>
      <c r="B1" s="263"/>
      <c r="C1" s="263"/>
      <c r="D1" s="263"/>
      <c r="E1" s="263"/>
      <c r="F1" s="263"/>
      <c r="G1" s="263"/>
    </row>
    <row r="2" spans="1:7" x14ac:dyDescent="0.25">
      <c r="A2" s="125" t="str">
        <f>'Formato 1'!A2</f>
        <v>MUNICIPIO DE SAN FELIPE</v>
      </c>
      <c r="B2" s="126"/>
      <c r="C2" s="126"/>
      <c r="D2" s="126"/>
      <c r="E2" s="126"/>
      <c r="F2" s="126"/>
      <c r="G2" s="127"/>
    </row>
    <row r="3" spans="1:7" x14ac:dyDescent="0.25">
      <c r="A3" s="110" t="s">
        <v>459</v>
      </c>
      <c r="B3" s="111"/>
      <c r="C3" s="111"/>
      <c r="D3" s="111"/>
      <c r="E3" s="111"/>
      <c r="F3" s="111"/>
      <c r="G3" s="112"/>
    </row>
    <row r="4" spans="1:7" x14ac:dyDescent="0.25">
      <c r="A4" s="110" t="s">
        <v>2</v>
      </c>
      <c r="B4" s="111"/>
      <c r="C4" s="111"/>
      <c r="D4" s="111"/>
      <c r="E4" s="111"/>
      <c r="F4" s="111"/>
      <c r="G4" s="112"/>
    </row>
    <row r="5" spans="1:7" x14ac:dyDescent="0.25">
      <c r="A5" s="110" t="s">
        <v>441</v>
      </c>
      <c r="B5" s="111"/>
      <c r="C5" s="111"/>
      <c r="D5" s="111"/>
      <c r="E5" s="111"/>
      <c r="F5" s="111"/>
      <c r="G5" s="112"/>
    </row>
    <row r="6" spans="1:7" x14ac:dyDescent="0.25">
      <c r="A6" s="264" t="s">
        <v>460</v>
      </c>
      <c r="B6" s="35">
        <v>2022</v>
      </c>
      <c r="C6" s="260">
        <f>+B6+1</f>
        <v>2023</v>
      </c>
      <c r="D6" s="260">
        <f>+C6+1</f>
        <v>2024</v>
      </c>
      <c r="E6" s="260">
        <f>+D6+1</f>
        <v>2025</v>
      </c>
      <c r="F6" s="260">
        <f>+E6+1</f>
        <v>2026</v>
      </c>
      <c r="G6" s="260">
        <f>+F6+1</f>
        <v>2027</v>
      </c>
    </row>
    <row r="7" spans="1:7" ht="57.75" customHeight="1" x14ac:dyDescent="0.25">
      <c r="A7" s="265"/>
      <c r="B7" s="36" t="s">
        <v>443</v>
      </c>
      <c r="C7" s="261"/>
      <c r="D7" s="261"/>
      <c r="E7" s="261"/>
      <c r="F7" s="261"/>
      <c r="G7" s="261"/>
    </row>
    <row r="8" spans="1:7" x14ac:dyDescent="0.25">
      <c r="A8" s="25" t="s">
        <v>461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462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463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464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465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466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467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468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469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471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462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463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464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465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466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467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468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470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473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63" t="s">
        <v>474</v>
      </c>
      <c r="B1" s="263"/>
      <c r="C1" s="263"/>
      <c r="D1" s="263"/>
      <c r="E1" s="263"/>
      <c r="F1" s="263"/>
      <c r="G1" s="263"/>
    </row>
    <row r="2" spans="1:7" x14ac:dyDescent="0.25">
      <c r="A2" s="125" t="str">
        <f>'Formato 1'!A2</f>
        <v>MUNICIPIO DE SAN FELIPE</v>
      </c>
      <c r="B2" s="126"/>
      <c r="C2" s="126"/>
      <c r="D2" s="126"/>
      <c r="E2" s="126"/>
      <c r="F2" s="126"/>
      <c r="G2" s="127"/>
    </row>
    <row r="3" spans="1:7" x14ac:dyDescent="0.25">
      <c r="A3" s="110" t="s">
        <v>475</v>
      </c>
      <c r="B3" s="111"/>
      <c r="C3" s="111"/>
      <c r="D3" s="111"/>
      <c r="E3" s="111"/>
      <c r="F3" s="111"/>
      <c r="G3" s="112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267" t="s">
        <v>442</v>
      </c>
      <c r="B5" s="268">
        <v>2017</v>
      </c>
      <c r="C5" s="268">
        <f>+B5+1</f>
        <v>2018</v>
      </c>
      <c r="D5" s="268">
        <f>+C5+1</f>
        <v>2019</v>
      </c>
      <c r="E5" s="268">
        <f>+D5+1</f>
        <v>2020</v>
      </c>
      <c r="F5" s="268">
        <f>+E5+1</f>
        <v>2021</v>
      </c>
      <c r="G5" s="35">
        <f>+F5+1</f>
        <v>2022</v>
      </c>
    </row>
    <row r="6" spans="1:7" ht="32.25" x14ac:dyDescent="0.25">
      <c r="A6" s="244"/>
      <c r="B6" s="269"/>
      <c r="C6" s="269"/>
      <c r="D6" s="269"/>
      <c r="E6" s="269"/>
      <c r="F6" s="269"/>
      <c r="G6" s="36" t="s">
        <v>476</v>
      </c>
    </row>
    <row r="7" spans="1:7" x14ac:dyDescent="0.25">
      <c r="A7" s="61" t="s">
        <v>444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477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478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479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480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481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482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483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484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485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486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487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488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450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489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490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491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492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493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454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289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494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456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495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496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66" t="s">
        <v>497</v>
      </c>
      <c r="B39" s="266"/>
      <c r="C39" s="266"/>
      <c r="D39" s="266"/>
      <c r="E39" s="266"/>
      <c r="F39" s="266"/>
      <c r="G39" s="266"/>
    </row>
    <row r="40" spans="1:7" x14ac:dyDescent="0.25">
      <c r="A40" s="266" t="s">
        <v>498</v>
      </c>
      <c r="B40" s="266"/>
      <c r="C40" s="266"/>
      <c r="D40" s="266"/>
      <c r="E40" s="266"/>
      <c r="F40" s="266"/>
      <c r="G40" s="266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63" t="s">
        <v>499</v>
      </c>
      <c r="B1" s="263"/>
      <c r="C1" s="263"/>
      <c r="D1" s="263"/>
      <c r="E1" s="263"/>
      <c r="F1" s="263"/>
      <c r="G1" s="263"/>
    </row>
    <row r="2" spans="1:7" x14ac:dyDescent="0.25">
      <c r="A2" s="125" t="str">
        <f>'Formato 1'!A2</f>
        <v>MUNICIPIO DE SAN FELIPE</v>
      </c>
      <c r="B2" s="126"/>
      <c r="C2" s="126"/>
      <c r="D2" s="126"/>
      <c r="E2" s="126"/>
      <c r="F2" s="126"/>
      <c r="G2" s="127"/>
    </row>
    <row r="3" spans="1:7" x14ac:dyDescent="0.25">
      <c r="A3" s="110" t="s">
        <v>500</v>
      </c>
      <c r="B3" s="111"/>
      <c r="C3" s="111"/>
      <c r="D3" s="111"/>
      <c r="E3" s="111"/>
      <c r="F3" s="111"/>
      <c r="G3" s="112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270" t="s">
        <v>460</v>
      </c>
      <c r="B5" s="268">
        <v>2017</v>
      </c>
      <c r="C5" s="268">
        <f>+B5+1</f>
        <v>2018</v>
      </c>
      <c r="D5" s="268">
        <f>+C5+1</f>
        <v>2019</v>
      </c>
      <c r="E5" s="268">
        <f>+D5+1</f>
        <v>2020</v>
      </c>
      <c r="F5" s="268">
        <f>+E5+1</f>
        <v>2021</v>
      </c>
      <c r="G5" s="35">
        <v>2022</v>
      </c>
    </row>
    <row r="6" spans="1:7" ht="48.75" customHeight="1" x14ac:dyDescent="0.25">
      <c r="A6" s="271"/>
      <c r="B6" s="269"/>
      <c r="C6" s="269"/>
      <c r="D6" s="269"/>
      <c r="E6" s="269"/>
      <c r="F6" s="269"/>
      <c r="G6" s="36" t="s">
        <v>501</v>
      </c>
    </row>
    <row r="7" spans="1:7" x14ac:dyDescent="0.25">
      <c r="A7" s="25" t="s">
        <v>461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462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463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464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465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466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467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468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469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470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471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462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463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464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465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466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467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468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472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502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66" t="s">
        <v>497</v>
      </c>
      <c r="B32" s="266"/>
      <c r="C32" s="266"/>
      <c r="D32" s="266"/>
      <c r="E32" s="266"/>
      <c r="F32" s="266"/>
      <c r="G32" s="266"/>
    </row>
    <row r="33" spans="1:7" x14ac:dyDescent="0.25">
      <c r="A33" s="266" t="s">
        <v>498</v>
      </c>
      <c r="B33" s="266"/>
      <c r="C33" s="266"/>
      <c r="D33" s="266"/>
      <c r="E33" s="266"/>
      <c r="F33" s="266"/>
      <c r="G33" s="266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72" t="s">
        <v>503</v>
      </c>
      <c r="B1" s="272"/>
      <c r="C1" s="272"/>
      <c r="D1" s="272"/>
      <c r="E1" s="272"/>
      <c r="F1" s="272"/>
    </row>
    <row r="2" spans="1:6" ht="20.100000000000001" customHeight="1" x14ac:dyDescent="0.25">
      <c r="A2" s="107" t="str">
        <f>'Formato 1'!A2</f>
        <v>MUNICIPIO DE SAN FELIPE</v>
      </c>
      <c r="B2" s="131"/>
      <c r="C2" s="131"/>
      <c r="D2" s="131"/>
      <c r="E2" s="131"/>
      <c r="F2" s="132"/>
    </row>
    <row r="3" spans="1:6" ht="29.25" customHeight="1" x14ac:dyDescent="0.25">
      <c r="A3" s="133" t="s">
        <v>504</v>
      </c>
      <c r="B3" s="134"/>
      <c r="C3" s="134"/>
      <c r="D3" s="134"/>
      <c r="E3" s="134"/>
      <c r="F3" s="135"/>
    </row>
    <row r="4" spans="1:6" ht="35.25" customHeight="1" x14ac:dyDescent="0.25">
      <c r="A4" s="118"/>
      <c r="B4" s="118" t="s">
        <v>505</v>
      </c>
      <c r="C4" s="118" t="s">
        <v>506</v>
      </c>
      <c r="D4" s="118" t="s">
        <v>507</v>
      </c>
      <c r="E4" s="118" t="s">
        <v>508</v>
      </c>
      <c r="F4" s="118" t="s">
        <v>509</v>
      </c>
    </row>
    <row r="5" spans="1:6" ht="12.75" customHeight="1" x14ac:dyDescent="0.25">
      <c r="A5" s="18" t="s">
        <v>510</v>
      </c>
      <c r="B5" s="52"/>
      <c r="C5" s="52"/>
      <c r="D5" s="52"/>
      <c r="E5" s="52"/>
      <c r="F5" s="52"/>
    </row>
    <row r="6" spans="1:6" ht="30" x14ac:dyDescent="0.25">
      <c r="A6" s="58" t="s">
        <v>511</v>
      </c>
      <c r="B6" s="59"/>
      <c r="C6" s="59"/>
      <c r="D6" s="59"/>
      <c r="E6" s="59"/>
      <c r="F6" s="59"/>
    </row>
    <row r="7" spans="1:6" ht="15" x14ac:dyDescent="0.25">
      <c r="A7" s="58" t="s">
        <v>512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513</v>
      </c>
      <c r="B9" s="44"/>
      <c r="C9" s="44"/>
      <c r="D9" s="44"/>
      <c r="E9" s="44"/>
      <c r="F9" s="44"/>
    </row>
    <row r="10" spans="1:6" ht="15" x14ac:dyDescent="0.25">
      <c r="A10" s="58" t="s">
        <v>514</v>
      </c>
      <c r="B10" s="59"/>
      <c r="C10" s="59"/>
      <c r="D10" s="59"/>
      <c r="E10" s="59"/>
      <c r="F10" s="59"/>
    </row>
    <row r="11" spans="1:6" ht="15" x14ac:dyDescent="0.25">
      <c r="A11" s="79" t="s">
        <v>515</v>
      </c>
      <c r="B11" s="59"/>
      <c r="C11" s="59"/>
      <c r="D11" s="59"/>
      <c r="E11" s="59"/>
      <c r="F11" s="59"/>
    </row>
    <row r="12" spans="1:6" ht="15" x14ac:dyDescent="0.25">
      <c r="A12" s="79" t="s">
        <v>516</v>
      </c>
      <c r="B12" s="59"/>
      <c r="C12" s="59"/>
      <c r="D12" s="59"/>
      <c r="E12" s="59"/>
      <c r="F12" s="59"/>
    </row>
    <row r="13" spans="1:6" ht="15" x14ac:dyDescent="0.25">
      <c r="A13" s="79" t="s">
        <v>517</v>
      </c>
      <c r="B13" s="59"/>
      <c r="C13" s="59"/>
      <c r="D13" s="59"/>
      <c r="E13" s="59"/>
      <c r="F13" s="59"/>
    </row>
    <row r="14" spans="1:6" ht="15" x14ac:dyDescent="0.25">
      <c r="A14" s="58" t="s">
        <v>518</v>
      </c>
      <c r="B14" s="59"/>
      <c r="C14" s="59"/>
      <c r="D14" s="59"/>
      <c r="E14" s="59"/>
      <c r="F14" s="59"/>
    </row>
    <row r="15" spans="1:6" ht="15" x14ac:dyDescent="0.25">
      <c r="A15" s="79" t="s">
        <v>515</v>
      </c>
      <c r="B15" s="59"/>
      <c r="C15" s="59"/>
      <c r="D15" s="59"/>
      <c r="E15" s="59"/>
      <c r="F15" s="59"/>
    </row>
    <row r="16" spans="1:6" ht="15" x14ac:dyDescent="0.25">
      <c r="A16" s="79" t="s">
        <v>516</v>
      </c>
      <c r="B16" s="59"/>
      <c r="C16" s="59"/>
      <c r="D16" s="59"/>
      <c r="E16" s="59"/>
      <c r="F16" s="59"/>
    </row>
    <row r="17" spans="1:6" ht="15" x14ac:dyDescent="0.25">
      <c r="A17" s="79" t="s">
        <v>517</v>
      </c>
      <c r="B17" s="59"/>
      <c r="C17" s="59"/>
      <c r="D17" s="59"/>
      <c r="E17" s="59"/>
      <c r="F17" s="59"/>
    </row>
    <row r="18" spans="1:6" ht="15" x14ac:dyDescent="0.25">
      <c r="A18" s="58" t="s">
        <v>519</v>
      </c>
      <c r="B18" s="119"/>
      <c r="C18" s="59"/>
      <c r="D18" s="59"/>
      <c r="E18" s="59"/>
      <c r="F18" s="59"/>
    </row>
    <row r="19" spans="1:6" ht="15" x14ac:dyDescent="0.25">
      <c r="A19" s="58" t="s">
        <v>520</v>
      </c>
      <c r="B19" s="59"/>
      <c r="C19" s="59"/>
      <c r="D19" s="59"/>
      <c r="E19" s="59"/>
      <c r="F19" s="59"/>
    </row>
    <row r="20" spans="1:6" ht="30" x14ac:dyDescent="0.25">
      <c r="A20" s="58" t="s">
        <v>521</v>
      </c>
      <c r="B20" s="120"/>
      <c r="C20" s="120"/>
      <c r="D20" s="120"/>
      <c r="E20" s="120"/>
      <c r="F20" s="120"/>
    </row>
    <row r="21" spans="1:6" ht="30" x14ac:dyDescent="0.25">
      <c r="A21" s="58" t="s">
        <v>522</v>
      </c>
      <c r="B21" s="120"/>
      <c r="C21" s="120"/>
      <c r="D21" s="120"/>
      <c r="E21" s="120"/>
      <c r="F21" s="120"/>
    </row>
    <row r="22" spans="1:6" ht="30" x14ac:dyDescent="0.25">
      <c r="A22" s="58" t="s">
        <v>523</v>
      </c>
      <c r="B22" s="120"/>
      <c r="C22" s="120"/>
      <c r="D22" s="120"/>
      <c r="E22" s="120"/>
      <c r="F22" s="120"/>
    </row>
    <row r="23" spans="1:6" ht="15" x14ac:dyDescent="0.25">
      <c r="A23" s="58" t="s">
        <v>524</v>
      </c>
      <c r="B23" s="120"/>
      <c r="C23" s="120"/>
      <c r="D23" s="120"/>
      <c r="E23" s="120"/>
      <c r="F23" s="120"/>
    </row>
    <row r="24" spans="1:6" ht="15" x14ac:dyDescent="0.25">
      <c r="A24" s="58" t="s">
        <v>525</v>
      </c>
      <c r="B24" s="121"/>
      <c r="C24" s="59"/>
      <c r="D24" s="59"/>
      <c r="E24" s="59"/>
      <c r="F24" s="59"/>
    </row>
    <row r="25" spans="1:6" ht="15" x14ac:dyDescent="0.25">
      <c r="A25" s="58" t="s">
        <v>526</v>
      </c>
      <c r="B25" s="121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527</v>
      </c>
      <c r="B27" s="44"/>
      <c r="C27" s="44"/>
      <c r="D27" s="44"/>
      <c r="E27" s="44"/>
      <c r="F27" s="44"/>
    </row>
    <row r="28" spans="1:6" ht="15" x14ac:dyDescent="0.25">
      <c r="A28" s="58" t="s">
        <v>528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529</v>
      </c>
      <c r="B30" s="44"/>
      <c r="C30" s="44"/>
      <c r="D30" s="44"/>
      <c r="E30" s="44"/>
      <c r="F30" s="44"/>
    </row>
    <row r="31" spans="1:6" ht="15" x14ac:dyDescent="0.25">
      <c r="A31" s="58" t="s">
        <v>514</v>
      </c>
      <c r="B31" s="59"/>
      <c r="C31" s="59"/>
      <c r="D31" s="59"/>
      <c r="E31" s="59"/>
      <c r="F31" s="59"/>
    </row>
    <row r="32" spans="1:6" ht="15" x14ac:dyDescent="0.25">
      <c r="A32" s="58" t="s">
        <v>518</v>
      </c>
      <c r="B32" s="59"/>
      <c r="C32" s="59"/>
      <c r="D32" s="59"/>
      <c r="E32" s="59"/>
      <c r="F32" s="59"/>
    </row>
    <row r="33" spans="1:6" ht="15" x14ac:dyDescent="0.25">
      <c r="A33" s="58" t="s">
        <v>530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531</v>
      </c>
      <c r="B35" s="44"/>
      <c r="C35" s="44"/>
      <c r="D35" s="44"/>
      <c r="E35" s="44"/>
      <c r="F35" s="44"/>
    </row>
    <row r="36" spans="1:6" ht="15" x14ac:dyDescent="0.25">
      <c r="A36" s="58" t="s">
        <v>532</v>
      </c>
      <c r="B36" s="59"/>
      <c r="C36" s="59"/>
      <c r="D36" s="59"/>
      <c r="E36" s="59"/>
      <c r="F36" s="59"/>
    </row>
    <row r="37" spans="1:6" ht="15" x14ac:dyDescent="0.25">
      <c r="A37" s="58" t="s">
        <v>533</v>
      </c>
      <c r="B37" s="59"/>
      <c r="C37" s="59"/>
      <c r="D37" s="59"/>
      <c r="E37" s="59"/>
      <c r="F37" s="59"/>
    </row>
    <row r="38" spans="1:6" ht="15" x14ac:dyDescent="0.25">
      <c r="A38" s="58" t="s">
        <v>534</v>
      </c>
      <c r="B38" s="121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535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536</v>
      </c>
      <c r="B42" s="44"/>
      <c r="C42" s="44"/>
      <c r="D42" s="44"/>
      <c r="E42" s="44"/>
      <c r="F42" s="44"/>
    </row>
    <row r="43" spans="1:6" ht="15" x14ac:dyDescent="0.25">
      <c r="A43" s="58" t="s">
        <v>537</v>
      </c>
      <c r="B43" s="59"/>
      <c r="C43" s="59"/>
      <c r="D43" s="59"/>
      <c r="E43" s="59"/>
      <c r="F43" s="59"/>
    </row>
    <row r="44" spans="1:6" ht="15" x14ac:dyDescent="0.25">
      <c r="A44" s="58" t="s">
        <v>538</v>
      </c>
      <c r="B44" s="59"/>
      <c r="C44" s="59"/>
      <c r="D44" s="59"/>
      <c r="E44" s="59"/>
      <c r="F44" s="59"/>
    </row>
    <row r="45" spans="1:6" ht="15" x14ac:dyDescent="0.25">
      <c r="A45" s="58" t="s">
        <v>539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540</v>
      </c>
      <c r="B47" s="44"/>
      <c r="C47" s="44"/>
      <c r="D47" s="44"/>
      <c r="E47" s="44"/>
      <c r="F47" s="44"/>
    </row>
    <row r="48" spans="1:6" ht="15" x14ac:dyDescent="0.25">
      <c r="A48" s="58" t="s">
        <v>538</v>
      </c>
      <c r="B48" s="120"/>
      <c r="C48" s="120"/>
      <c r="D48" s="120"/>
      <c r="E48" s="120"/>
      <c r="F48" s="120"/>
    </row>
    <row r="49" spans="1:6" ht="15" x14ac:dyDescent="0.25">
      <c r="A49" s="58" t="s">
        <v>539</v>
      </c>
      <c r="B49" s="120"/>
      <c r="C49" s="120"/>
      <c r="D49" s="120"/>
      <c r="E49" s="120"/>
      <c r="F49" s="120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541</v>
      </c>
      <c r="B51" s="44"/>
      <c r="C51" s="44"/>
      <c r="D51" s="44"/>
      <c r="E51" s="44"/>
      <c r="F51" s="44"/>
    </row>
    <row r="52" spans="1:6" ht="15" x14ac:dyDescent="0.25">
      <c r="A52" s="58" t="s">
        <v>538</v>
      </c>
      <c r="B52" s="59"/>
      <c r="C52" s="59"/>
      <c r="D52" s="59"/>
      <c r="E52" s="59"/>
      <c r="F52" s="59"/>
    </row>
    <row r="53" spans="1:6" ht="15" x14ac:dyDescent="0.25">
      <c r="A53" s="58" t="s">
        <v>539</v>
      </c>
      <c r="B53" s="59"/>
      <c r="C53" s="59"/>
      <c r="D53" s="59"/>
      <c r="E53" s="59"/>
      <c r="F53" s="59"/>
    </row>
    <row r="54" spans="1:6" ht="15" x14ac:dyDescent="0.25">
      <c r="A54" s="58" t="s">
        <v>542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543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538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539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544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545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546</v>
      </c>
      <c r="B62" s="121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547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548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549</v>
      </c>
      <c r="B66" s="59"/>
      <c r="C66" s="59"/>
      <c r="D66" s="59"/>
      <c r="E66" s="59"/>
      <c r="F66" s="59"/>
    </row>
    <row r="67" spans="1:6" ht="20.100000000000001" customHeight="1" x14ac:dyDescent="0.25">
      <c r="A67" s="117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topLeftCell="A7" zoomScale="75" zoomScaleNormal="75" workbookViewId="0">
      <selection activeCell="A25" sqref="A25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36" t="s">
        <v>122</v>
      </c>
      <c r="B1" s="237"/>
      <c r="C1" s="237"/>
      <c r="D1" s="237"/>
      <c r="E1" s="237"/>
      <c r="F1" s="237"/>
      <c r="G1" s="237"/>
      <c r="H1" s="238"/>
    </row>
    <row r="2" spans="1:8" x14ac:dyDescent="0.25">
      <c r="A2" s="107" t="str">
        <f>'Formato 1'!A2</f>
        <v>MUNICIPIO DE SAN FELIPE</v>
      </c>
      <c r="B2" s="108"/>
      <c r="C2" s="108"/>
      <c r="D2" s="108"/>
      <c r="E2" s="108"/>
      <c r="F2" s="108"/>
      <c r="G2" s="108"/>
      <c r="H2" s="109"/>
    </row>
    <row r="3" spans="1:8" ht="15" customHeight="1" x14ac:dyDescent="0.25">
      <c r="A3" s="110" t="s">
        <v>123</v>
      </c>
      <c r="B3" s="111"/>
      <c r="C3" s="111"/>
      <c r="D3" s="111"/>
      <c r="E3" s="111"/>
      <c r="F3" s="111"/>
      <c r="G3" s="111"/>
      <c r="H3" s="112"/>
    </row>
    <row r="4" spans="1:8" ht="15" customHeight="1" x14ac:dyDescent="0.25">
      <c r="A4" s="110" t="str">
        <f>'Formato 1'!A4</f>
        <v>Al 31 de Diciembre de 2023 y al 31 de Diciembre de 2024 (b)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13" t="s">
        <v>2</v>
      </c>
      <c r="B5" s="114"/>
      <c r="C5" s="114"/>
      <c r="D5" s="114"/>
      <c r="E5" s="114"/>
      <c r="F5" s="114"/>
      <c r="G5" s="114"/>
      <c r="H5" s="115"/>
    </row>
    <row r="6" spans="1:8" ht="41.45" customHeight="1" x14ac:dyDescent="0.25">
      <c r="A6" s="5" t="s">
        <v>124</v>
      </c>
      <c r="B6" s="6" t="s">
        <v>588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99"/>
      <c r="B7" s="100"/>
      <c r="C7" s="100"/>
      <c r="D7" s="100"/>
      <c r="E7" s="100"/>
      <c r="F7" s="100"/>
      <c r="G7" s="100"/>
      <c r="H7" s="100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1" t="s">
        <v>132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2" t="s">
        <v>133</v>
      </c>
      <c r="B10" s="103">
        <v>0</v>
      </c>
      <c r="C10" s="46">
        <v>0</v>
      </c>
      <c r="D10" s="103">
        <v>0</v>
      </c>
      <c r="E10" s="103">
        <v>0</v>
      </c>
      <c r="F10" s="103">
        <v>0</v>
      </c>
      <c r="G10" s="103">
        <v>0</v>
      </c>
      <c r="H10" s="103">
        <v>0</v>
      </c>
    </row>
    <row r="11" spans="1:8" x14ac:dyDescent="0.25">
      <c r="A11" s="102" t="s">
        <v>134</v>
      </c>
      <c r="B11" s="103">
        <v>0</v>
      </c>
      <c r="C11" s="46">
        <v>0</v>
      </c>
      <c r="D11" s="103">
        <v>0</v>
      </c>
      <c r="E11" s="103">
        <v>0</v>
      </c>
      <c r="F11" s="103">
        <v>0</v>
      </c>
      <c r="G11" s="46">
        <v>0</v>
      </c>
      <c r="H11" s="46">
        <v>0</v>
      </c>
    </row>
    <row r="12" spans="1:8" ht="16.5" customHeight="1" x14ac:dyDescent="0.25">
      <c r="A12" s="102" t="s">
        <v>135</v>
      </c>
      <c r="B12" s="103">
        <v>0</v>
      </c>
      <c r="C12" s="46">
        <v>0</v>
      </c>
      <c r="D12" s="103">
        <v>0</v>
      </c>
      <c r="E12" s="103">
        <v>0</v>
      </c>
      <c r="F12" s="103">
        <v>0</v>
      </c>
      <c r="G12" s="46">
        <v>0</v>
      </c>
      <c r="H12" s="46">
        <v>0</v>
      </c>
    </row>
    <row r="13" spans="1:8" x14ac:dyDescent="0.25">
      <c r="A13" s="101" t="s">
        <v>136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2" t="s">
        <v>137</v>
      </c>
      <c r="B14" s="103">
        <v>0</v>
      </c>
      <c r="C14" s="46">
        <v>0</v>
      </c>
      <c r="D14" s="103">
        <v>0</v>
      </c>
      <c r="E14" s="103">
        <v>0</v>
      </c>
      <c r="F14" s="103">
        <v>0</v>
      </c>
      <c r="G14" s="46">
        <v>0</v>
      </c>
      <c r="H14" s="46">
        <v>0</v>
      </c>
    </row>
    <row r="15" spans="1:8" ht="15" customHeight="1" x14ac:dyDescent="0.25">
      <c r="A15" s="102" t="s">
        <v>138</v>
      </c>
      <c r="B15" s="103">
        <v>0</v>
      </c>
      <c r="C15" s="46">
        <v>0</v>
      </c>
      <c r="D15" s="103">
        <v>0</v>
      </c>
      <c r="E15" s="103">
        <v>0</v>
      </c>
      <c r="F15" s="103">
        <v>0</v>
      </c>
      <c r="G15" s="46">
        <v>0</v>
      </c>
      <c r="H15" s="46">
        <v>0</v>
      </c>
    </row>
    <row r="16" spans="1:8" x14ac:dyDescent="0.25">
      <c r="A16" s="102" t="s">
        <v>139</v>
      </c>
      <c r="B16" s="103">
        <v>0</v>
      </c>
      <c r="C16" s="46">
        <v>0</v>
      </c>
      <c r="D16" s="103">
        <v>0</v>
      </c>
      <c r="E16" s="103">
        <v>0</v>
      </c>
      <c r="F16" s="103">
        <v>0</v>
      </c>
      <c r="G16" s="46">
        <v>0</v>
      </c>
      <c r="H16" s="46">
        <v>0</v>
      </c>
    </row>
    <row r="17" spans="1:8" x14ac:dyDescent="0.25">
      <c r="A17" s="104"/>
      <c r="B17" s="90"/>
      <c r="C17" s="90"/>
      <c r="D17" s="90"/>
      <c r="E17" s="90"/>
      <c r="F17" s="90"/>
      <c r="G17" s="90"/>
      <c r="H17" s="90"/>
    </row>
    <row r="18" spans="1:8" x14ac:dyDescent="0.25">
      <c r="A18" s="8" t="s">
        <v>140</v>
      </c>
      <c r="B18" s="4">
        <v>8057999.6699999999</v>
      </c>
      <c r="C18" s="105"/>
      <c r="D18" s="105"/>
      <c r="E18" s="105"/>
      <c r="F18" s="4">
        <v>581182.02</v>
      </c>
      <c r="G18" s="105"/>
      <c r="H18" s="105"/>
    </row>
    <row r="19" spans="1:8" ht="16.5" customHeight="1" x14ac:dyDescent="0.25">
      <c r="A19" s="104"/>
      <c r="B19" s="90"/>
      <c r="C19" s="90"/>
      <c r="D19" s="90"/>
      <c r="E19" s="90"/>
      <c r="F19" s="90"/>
      <c r="G19" s="90"/>
      <c r="H19" s="90"/>
    </row>
    <row r="20" spans="1:8" ht="14.45" customHeight="1" x14ac:dyDescent="0.25">
      <c r="A20" s="8" t="s">
        <v>141</v>
      </c>
      <c r="B20" s="4">
        <f t="shared" ref="B20:H20" si="3">B8+B18</f>
        <v>8057999.6699999999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581182.02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4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6" t="s">
        <v>143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6" t="s">
        <v>144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6" t="s">
        <v>145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6" t="s">
        <v>147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6" t="s">
        <v>148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6" t="s">
        <v>149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150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239" t="s">
        <v>151</v>
      </c>
      <c r="B33" s="239"/>
      <c r="C33" s="239"/>
      <c r="D33" s="239"/>
      <c r="E33" s="239"/>
      <c r="F33" s="239"/>
      <c r="G33" s="239"/>
      <c r="H33" s="239"/>
    </row>
    <row r="34" spans="1:8" ht="14.45" customHeight="1" x14ac:dyDescent="0.25">
      <c r="A34" s="239"/>
      <c r="B34" s="239"/>
      <c r="C34" s="239"/>
      <c r="D34" s="239"/>
      <c r="E34" s="239"/>
      <c r="F34" s="239"/>
      <c r="G34" s="239"/>
      <c r="H34" s="239"/>
    </row>
    <row r="35" spans="1:8" ht="14.45" customHeight="1" x14ac:dyDescent="0.25">
      <c r="A35" s="239"/>
      <c r="B35" s="239"/>
      <c r="C35" s="239"/>
      <c r="D35" s="239"/>
      <c r="E35" s="239"/>
      <c r="F35" s="239"/>
      <c r="G35" s="239"/>
      <c r="H35" s="239"/>
    </row>
    <row r="36" spans="1:8" ht="14.45" customHeight="1" x14ac:dyDescent="0.25">
      <c r="A36" s="239"/>
      <c r="B36" s="239"/>
      <c r="C36" s="239"/>
      <c r="D36" s="239"/>
      <c r="E36" s="239"/>
      <c r="F36" s="239"/>
      <c r="G36" s="239"/>
      <c r="H36" s="239"/>
    </row>
    <row r="37" spans="1:8" ht="14.45" customHeight="1" x14ac:dyDescent="0.25">
      <c r="A37" s="239"/>
      <c r="B37" s="239"/>
      <c r="C37" s="239"/>
      <c r="D37" s="239"/>
      <c r="E37" s="239"/>
      <c r="F37" s="239"/>
      <c r="G37" s="239"/>
      <c r="H37" s="239"/>
    </row>
    <row r="38" spans="1:8" x14ac:dyDescent="0.25">
      <c r="A38" s="60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6" t="s">
        <v>159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6" t="s">
        <v>160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6" t="s">
        <v>161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150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zoomScale="75" zoomScaleNormal="75" workbookViewId="0">
      <selection activeCell="C18" sqref="C18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36" t="s">
        <v>162</v>
      </c>
      <c r="B1" s="237"/>
      <c r="C1" s="237"/>
      <c r="D1" s="237"/>
      <c r="E1" s="237"/>
      <c r="F1" s="237"/>
      <c r="G1" s="237"/>
      <c r="H1" s="237"/>
      <c r="I1" s="237"/>
      <c r="J1" s="237"/>
      <c r="K1" s="238"/>
    </row>
    <row r="2" spans="1:11" x14ac:dyDescent="0.25">
      <c r="A2" s="107" t="str">
        <f>'Formato 1'!A2</f>
        <v>MUNICIPIO DE SAN FELIPE</v>
      </c>
      <c r="B2" s="108"/>
      <c r="C2" s="108"/>
      <c r="D2" s="108"/>
      <c r="E2" s="108"/>
      <c r="F2" s="108"/>
      <c r="G2" s="108"/>
      <c r="H2" s="108"/>
      <c r="I2" s="108"/>
      <c r="J2" s="108"/>
      <c r="K2" s="109"/>
    </row>
    <row r="3" spans="1:11" x14ac:dyDescent="0.25">
      <c r="A3" s="110" t="s">
        <v>163</v>
      </c>
      <c r="B3" s="111"/>
      <c r="C3" s="111"/>
      <c r="D3" s="111"/>
      <c r="E3" s="111"/>
      <c r="F3" s="111"/>
      <c r="G3" s="111"/>
      <c r="H3" s="111"/>
      <c r="I3" s="111"/>
      <c r="J3" s="111"/>
      <c r="K3" s="112"/>
    </row>
    <row r="4" spans="1:11" x14ac:dyDescent="0.25">
      <c r="A4" s="110" t="s">
        <v>620</v>
      </c>
      <c r="B4" s="111"/>
      <c r="C4" s="111"/>
      <c r="D4" s="111"/>
      <c r="E4" s="111"/>
      <c r="F4" s="111"/>
      <c r="G4" s="111"/>
      <c r="H4" s="111"/>
      <c r="I4" s="111"/>
      <c r="J4" s="111"/>
      <c r="K4" s="112"/>
    </row>
    <row r="5" spans="1:11" x14ac:dyDescent="0.25">
      <c r="A5" s="110" t="s">
        <v>2</v>
      </c>
      <c r="B5" s="111"/>
      <c r="C5" s="111"/>
      <c r="D5" s="111"/>
      <c r="E5" s="111"/>
      <c r="F5" s="111"/>
      <c r="G5" s="111"/>
      <c r="H5" s="111"/>
      <c r="I5" s="111"/>
      <c r="J5" s="111"/>
      <c r="K5" s="112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589</v>
      </c>
      <c r="J6" s="1" t="s">
        <v>590</v>
      </c>
      <c r="K6" s="1" t="s">
        <v>591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172</v>
      </c>
      <c r="B8" s="96"/>
      <c r="C8" s="96"/>
      <c r="D8" s="96"/>
      <c r="E8" s="4">
        <f>SUM(E9:E12)</f>
        <v>0</v>
      </c>
      <c r="F8" s="96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7" t="s">
        <v>173</v>
      </c>
      <c r="B9" s="98"/>
      <c r="C9" s="98"/>
      <c r="D9" s="98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7" t="s">
        <v>174</v>
      </c>
      <c r="B10" s="98"/>
      <c r="C10" s="98"/>
      <c r="D10" s="98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7" t="s">
        <v>175</v>
      </c>
      <c r="B11" s="98"/>
      <c r="C11" s="98"/>
      <c r="D11" s="98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7" t="s">
        <v>176</v>
      </c>
      <c r="B12" s="98"/>
      <c r="C12" s="98"/>
      <c r="D12" s="98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7" t="s">
        <v>150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177</v>
      </c>
      <c r="B14" s="96"/>
      <c r="C14" s="96"/>
      <c r="D14" s="96"/>
      <c r="E14" s="4">
        <f>SUM(E15:E18)</f>
        <v>0</v>
      </c>
      <c r="F14" s="96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7" t="s">
        <v>178</v>
      </c>
      <c r="B15" s="98"/>
      <c r="C15" s="98"/>
      <c r="D15" s="98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7" t="s">
        <v>179</v>
      </c>
      <c r="B16" s="98"/>
      <c r="C16" s="98"/>
      <c r="D16" s="98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7" t="s">
        <v>180</v>
      </c>
      <c r="B17" s="98"/>
      <c r="C17" s="98"/>
      <c r="D17" s="98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7" t="s">
        <v>181</v>
      </c>
      <c r="B18" s="98"/>
      <c r="C18" s="98"/>
      <c r="D18" s="98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7" t="s">
        <v>150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182</v>
      </c>
      <c r="B20" s="96"/>
      <c r="C20" s="96"/>
      <c r="D20" s="96"/>
      <c r="E20" s="4">
        <f>SUM(E8,E14)</f>
        <v>0</v>
      </c>
      <c r="F20" s="96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D75"/>
  <sheetViews>
    <sheetView showGridLines="0" topLeftCell="A7" zoomScale="75" zoomScaleNormal="75" workbookViewId="0">
      <selection activeCell="D8" sqref="D8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36" t="s">
        <v>183</v>
      </c>
      <c r="B1" s="237"/>
      <c r="C1" s="237"/>
      <c r="D1" s="238"/>
    </row>
    <row r="2" spans="1:4" x14ac:dyDescent="0.25">
      <c r="A2" s="107" t="str">
        <f>'Formato 1'!A2</f>
        <v>MUNICIPIO DE SAN FELIPE</v>
      </c>
      <c r="B2" s="108"/>
      <c r="C2" s="108"/>
      <c r="D2" s="109"/>
    </row>
    <row r="3" spans="1:4" x14ac:dyDescent="0.25">
      <c r="A3" s="110" t="s">
        <v>184</v>
      </c>
      <c r="B3" s="111"/>
      <c r="C3" s="111"/>
      <c r="D3" s="112"/>
    </row>
    <row r="4" spans="1:4" x14ac:dyDescent="0.25">
      <c r="A4" s="110" t="str">
        <f>'Formato 3'!A4</f>
        <v>Del 1 de Enero al 31 de Diciembre de 2024 (b)</v>
      </c>
      <c r="B4" s="111"/>
      <c r="C4" s="111"/>
      <c r="D4" s="112"/>
    </row>
    <row r="5" spans="1:4" x14ac:dyDescent="0.25">
      <c r="A5" s="113" t="s">
        <v>2</v>
      </c>
      <c r="B5" s="114"/>
      <c r="C5" s="114"/>
      <c r="D5" s="115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455621729.63999999</v>
      </c>
      <c r="C8" s="14">
        <f>SUM(C9:C11)</f>
        <v>536897283.21000004</v>
      </c>
      <c r="D8" s="14">
        <v>536897283.21000004</v>
      </c>
    </row>
    <row r="9" spans="1:4" x14ac:dyDescent="0.25">
      <c r="A9" s="57" t="s">
        <v>189</v>
      </c>
      <c r="B9" s="211">
        <v>216910397.43000001</v>
      </c>
      <c r="C9" s="211">
        <v>296452498.33999997</v>
      </c>
      <c r="D9" s="211">
        <v>296452498.33999997</v>
      </c>
    </row>
    <row r="10" spans="1:4" x14ac:dyDescent="0.25">
      <c r="A10" s="57" t="s">
        <v>190</v>
      </c>
      <c r="B10" s="211">
        <v>238711332.21000001</v>
      </c>
      <c r="C10" s="211">
        <v>240444784.87</v>
      </c>
      <c r="D10" s="211">
        <v>240444784.87</v>
      </c>
    </row>
    <row r="11" spans="1:4" x14ac:dyDescent="0.25">
      <c r="A11" s="57" t="s">
        <v>191</v>
      </c>
      <c r="B11" s="93">
        <f>B44</f>
        <v>0</v>
      </c>
      <c r="C11" s="93">
        <f>C44</f>
        <v>0</v>
      </c>
      <c r="D11" s="212">
        <v>0</v>
      </c>
    </row>
    <row r="12" spans="1:4" x14ac:dyDescent="0.25">
      <c r="A12" s="45"/>
      <c r="B12" s="90"/>
      <c r="C12" s="90"/>
      <c r="D12" s="213"/>
    </row>
    <row r="13" spans="1:4" x14ac:dyDescent="0.25">
      <c r="A13" s="3" t="s">
        <v>192</v>
      </c>
      <c r="B13" s="14">
        <f>B14+B15</f>
        <v>455621729.63999999</v>
      </c>
      <c r="C13" s="14">
        <f>C14+C15</f>
        <v>579169360.16000009</v>
      </c>
      <c r="D13" s="214">
        <v>574769526.57999992</v>
      </c>
    </row>
    <row r="14" spans="1:4" x14ac:dyDescent="0.25">
      <c r="A14" s="57" t="s">
        <v>193</v>
      </c>
      <c r="B14" s="211">
        <v>216910397.43000001</v>
      </c>
      <c r="C14" s="211">
        <v>264249491.36000001</v>
      </c>
      <c r="D14" s="211">
        <v>260572438</v>
      </c>
    </row>
    <row r="15" spans="1:4" x14ac:dyDescent="0.25">
      <c r="A15" s="57" t="s">
        <v>194</v>
      </c>
      <c r="B15" s="211">
        <v>238711332.21000001</v>
      </c>
      <c r="C15" s="211">
        <v>314919868.80000001</v>
      </c>
      <c r="D15" s="211">
        <v>314197088.57999998</v>
      </c>
    </row>
    <row r="16" spans="1:4" x14ac:dyDescent="0.25">
      <c r="A16" s="45"/>
      <c r="B16" s="90"/>
      <c r="C16" s="90"/>
      <c r="D16" s="213"/>
    </row>
    <row r="17" spans="1:4" x14ac:dyDescent="0.25">
      <c r="A17" s="3" t="s">
        <v>195</v>
      </c>
      <c r="B17" s="15">
        <v>0</v>
      </c>
      <c r="C17" s="14">
        <f>C18+C19</f>
        <v>142339888.17000002</v>
      </c>
      <c r="D17" s="214">
        <v>142339888.17000002</v>
      </c>
    </row>
    <row r="18" spans="1:4" x14ac:dyDescent="0.25">
      <c r="A18" s="57" t="s">
        <v>196</v>
      </c>
      <c r="B18" s="16">
        <v>0</v>
      </c>
      <c r="C18" s="211">
        <v>93176406.980000004</v>
      </c>
      <c r="D18" s="211">
        <v>93176406.980000004</v>
      </c>
    </row>
    <row r="19" spans="1:4" x14ac:dyDescent="0.25">
      <c r="A19" s="57" t="s">
        <v>197</v>
      </c>
      <c r="B19" s="16">
        <v>0</v>
      </c>
      <c r="C19" s="211">
        <v>49163481.189999998</v>
      </c>
      <c r="D19" s="211">
        <v>49163481.189999998</v>
      </c>
    </row>
    <row r="20" spans="1:4" x14ac:dyDescent="0.25">
      <c r="A20" s="45"/>
      <c r="B20" s="90"/>
      <c r="C20" s="90"/>
      <c r="D20" s="90"/>
    </row>
    <row r="21" spans="1:4" x14ac:dyDescent="0.25">
      <c r="A21" s="3" t="s">
        <v>198</v>
      </c>
      <c r="B21" s="14">
        <f>B8-B13+B17</f>
        <v>0</v>
      </c>
      <c r="C21" s="14">
        <f>C8-C13+C17</f>
        <v>100067811.21999997</v>
      </c>
      <c r="D21" s="14">
        <f>D8-D13+D17</f>
        <v>104467644.80000013</v>
      </c>
    </row>
    <row r="22" spans="1:4" x14ac:dyDescent="0.25">
      <c r="A22" s="3"/>
      <c r="B22" s="90"/>
      <c r="C22" s="90"/>
      <c r="D22" s="90"/>
    </row>
    <row r="23" spans="1:4" x14ac:dyDescent="0.25">
      <c r="A23" s="3" t="s">
        <v>199</v>
      </c>
      <c r="B23" s="14">
        <f>B21-B11</f>
        <v>0</v>
      </c>
      <c r="C23" s="14">
        <f>C21-C11</f>
        <v>100067811.21999997</v>
      </c>
      <c r="D23" s="14">
        <f>D21-D11</f>
        <v>104467644.80000013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-42272076.950000048</v>
      </c>
      <c r="D25" s="14">
        <f>D23-D17</f>
        <v>-37872243.369999886</v>
      </c>
    </row>
    <row r="26" spans="1:4" x14ac:dyDescent="0.25">
      <c r="A26" s="19"/>
      <c r="B26" s="81"/>
      <c r="C26" s="81"/>
      <c r="D26" s="81"/>
    </row>
    <row r="27" spans="1:4" x14ac:dyDescent="0.25">
      <c r="A27" s="60"/>
      <c r="B27" s="210"/>
      <c r="C27" s="210"/>
      <c r="D27" s="210"/>
    </row>
    <row r="28" spans="1:4" x14ac:dyDescent="0.25">
      <c r="A28" s="13" t="s">
        <v>201</v>
      </c>
      <c r="B28" s="215" t="s">
        <v>202</v>
      </c>
      <c r="C28" s="215" t="s">
        <v>186</v>
      </c>
      <c r="D28" s="215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205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206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-42272076.950000048</v>
      </c>
      <c r="D33" s="4">
        <f>D25+D29</f>
        <v>-37872243.369999886</v>
      </c>
    </row>
    <row r="34" spans="1:4" ht="14.45" customHeight="1" x14ac:dyDescent="0.25">
      <c r="A34" s="54"/>
      <c r="B34" s="208"/>
      <c r="C34" s="208"/>
      <c r="D34" s="208"/>
    </row>
    <row r="35" spans="1:4" ht="14.45" customHeight="1" x14ac:dyDescent="0.25">
      <c r="A35" s="60"/>
      <c r="B35" s="210"/>
      <c r="C35" s="210"/>
      <c r="D35" s="210"/>
    </row>
    <row r="36" spans="1:4" ht="14.45" customHeight="1" x14ac:dyDescent="0.25">
      <c r="A36" s="13" t="s">
        <v>201</v>
      </c>
      <c r="B36" s="215" t="s">
        <v>208</v>
      </c>
      <c r="C36" s="215" t="s">
        <v>186</v>
      </c>
      <c r="D36" s="215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210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211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213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214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208"/>
      <c r="C45" s="208"/>
      <c r="D45" s="208"/>
    </row>
    <row r="46" spans="1:4" x14ac:dyDescent="0.25">
      <c r="B46" s="210"/>
      <c r="C46" s="210"/>
      <c r="D46" s="210"/>
    </row>
    <row r="47" spans="1:4" ht="30" x14ac:dyDescent="0.25">
      <c r="A47" s="13" t="s">
        <v>201</v>
      </c>
      <c r="B47" s="215" t="s">
        <v>208</v>
      </c>
      <c r="C47" s="215" t="s">
        <v>186</v>
      </c>
      <c r="D47" s="215" t="s">
        <v>187</v>
      </c>
    </row>
    <row r="48" spans="1:4" x14ac:dyDescent="0.25">
      <c r="A48" s="94" t="s">
        <v>216</v>
      </c>
      <c r="B48" s="216">
        <v>216910397.43000001</v>
      </c>
      <c r="C48" s="216">
        <v>296452498.33999997</v>
      </c>
      <c r="D48" s="216">
        <v>296452498.33999997</v>
      </c>
    </row>
    <row r="49" spans="1:4" x14ac:dyDescent="0.25">
      <c r="A49" s="21" t="s">
        <v>217</v>
      </c>
      <c r="B49" s="217">
        <v>0</v>
      </c>
      <c r="C49" s="217">
        <v>0</v>
      </c>
      <c r="D49" s="217">
        <v>0</v>
      </c>
    </row>
    <row r="50" spans="1:4" x14ac:dyDescent="0.25">
      <c r="A50" s="95" t="s">
        <v>210</v>
      </c>
      <c r="B50" s="218">
        <v>0</v>
      </c>
      <c r="C50" s="218">
        <v>0</v>
      </c>
      <c r="D50" s="218">
        <v>0</v>
      </c>
    </row>
    <row r="51" spans="1:4" x14ac:dyDescent="0.25">
      <c r="A51" s="95" t="s">
        <v>213</v>
      </c>
      <c r="B51" s="218">
        <v>0</v>
      </c>
      <c r="C51" s="218">
        <v>0</v>
      </c>
      <c r="D51" s="218">
        <v>0</v>
      </c>
    </row>
    <row r="52" spans="1:4" x14ac:dyDescent="0.25">
      <c r="A52" s="44"/>
      <c r="B52" s="219"/>
      <c r="C52" s="219"/>
      <c r="D52" s="219"/>
    </row>
    <row r="53" spans="1:4" x14ac:dyDescent="0.25">
      <c r="A53" s="57" t="s">
        <v>193</v>
      </c>
      <c r="B53" s="218">
        <v>216910397.43000001</v>
      </c>
      <c r="C53" s="218">
        <v>264249491.36000001</v>
      </c>
      <c r="D53" s="218">
        <v>260572438</v>
      </c>
    </row>
    <row r="54" spans="1:4" x14ac:dyDescent="0.25">
      <c r="A54" s="44"/>
      <c r="B54" s="219"/>
      <c r="C54" s="219"/>
      <c r="D54" s="219"/>
    </row>
    <row r="55" spans="1:4" x14ac:dyDescent="0.25">
      <c r="A55" s="57" t="s">
        <v>196</v>
      </c>
      <c r="B55" s="220"/>
      <c r="C55" s="218">
        <v>93176406.980000004</v>
      </c>
      <c r="D55" s="218">
        <v>93176406.980000004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218</v>
      </c>
      <c r="B57" s="4">
        <f>B48+B49-B53+B55</f>
        <v>0</v>
      </c>
      <c r="C57" s="4">
        <f>C48+C49-C53+C55</f>
        <v>125379413.95999996</v>
      </c>
      <c r="D57" s="4">
        <f>D48+D49-D53+D55</f>
        <v>129056467.31999998</v>
      </c>
    </row>
    <row r="58" spans="1:4" x14ac:dyDescent="0.25">
      <c r="A58" s="22"/>
      <c r="B58" s="23"/>
      <c r="C58" s="23"/>
      <c r="D58" s="23"/>
    </row>
    <row r="59" spans="1:4" x14ac:dyDescent="0.25">
      <c r="A59" s="18" t="s">
        <v>219</v>
      </c>
      <c r="B59" s="4">
        <f>B57-B49</f>
        <v>0</v>
      </c>
      <c r="C59" s="4">
        <f>C57-C49</f>
        <v>125379413.95999996</v>
      </c>
      <c r="D59" s="4">
        <f>D57-D49</f>
        <v>129056467.31999998</v>
      </c>
    </row>
    <row r="60" spans="1:4" x14ac:dyDescent="0.25">
      <c r="A60" s="54"/>
      <c r="B60" s="208"/>
      <c r="C60" s="208"/>
      <c r="D60" s="208"/>
    </row>
    <row r="61" spans="1:4" x14ac:dyDescent="0.25">
      <c r="B61" s="210"/>
      <c r="C61" s="210"/>
      <c r="D61" s="210"/>
    </row>
    <row r="62" spans="1:4" ht="30" x14ac:dyDescent="0.25">
      <c r="A62" s="13" t="s">
        <v>201</v>
      </c>
      <c r="B62" s="215" t="s">
        <v>208</v>
      </c>
      <c r="C62" s="215" t="s">
        <v>186</v>
      </c>
      <c r="D62" s="215" t="s">
        <v>187</v>
      </c>
    </row>
    <row r="63" spans="1:4" x14ac:dyDescent="0.25">
      <c r="A63" s="94" t="s">
        <v>190</v>
      </c>
      <c r="B63" s="221">
        <v>238711332.21000001</v>
      </c>
      <c r="C63" s="221">
        <v>240444784.87</v>
      </c>
      <c r="D63" s="221">
        <v>240444784.87</v>
      </c>
    </row>
    <row r="64" spans="1:4" ht="30" x14ac:dyDescent="0.25">
      <c r="A64" s="21" t="s">
        <v>220</v>
      </c>
      <c r="B64" s="214">
        <v>0</v>
      </c>
      <c r="C64" s="214">
        <v>0</v>
      </c>
      <c r="D64" s="214">
        <v>0</v>
      </c>
    </row>
    <row r="65" spans="1:4" x14ac:dyDescent="0.25">
      <c r="A65" s="95" t="s">
        <v>211</v>
      </c>
      <c r="B65" s="211">
        <v>0</v>
      </c>
      <c r="C65" s="211">
        <v>0</v>
      </c>
      <c r="D65" s="211">
        <v>0</v>
      </c>
    </row>
    <row r="66" spans="1:4" x14ac:dyDescent="0.25">
      <c r="A66" s="95" t="s">
        <v>214</v>
      </c>
      <c r="B66" s="211">
        <v>0</v>
      </c>
      <c r="C66" s="211">
        <v>0</v>
      </c>
      <c r="D66" s="211">
        <v>0</v>
      </c>
    </row>
    <row r="67" spans="1:4" x14ac:dyDescent="0.25">
      <c r="A67" s="44"/>
      <c r="B67" s="213"/>
      <c r="C67" s="213"/>
      <c r="D67" s="213"/>
    </row>
    <row r="68" spans="1:4" x14ac:dyDescent="0.25">
      <c r="A68" s="57" t="s">
        <v>221</v>
      </c>
      <c r="B68" s="211">
        <v>238711332.21000001</v>
      </c>
      <c r="C68" s="211">
        <v>314919868.80000001</v>
      </c>
      <c r="D68" s="211">
        <v>314197088.57999998</v>
      </c>
    </row>
    <row r="69" spans="1:4" x14ac:dyDescent="0.25">
      <c r="A69" s="44"/>
      <c r="B69" s="213"/>
      <c r="C69" s="213"/>
      <c r="D69" s="213"/>
    </row>
    <row r="70" spans="1:4" x14ac:dyDescent="0.25">
      <c r="A70" s="57" t="s">
        <v>197</v>
      </c>
      <c r="B70" s="222">
        <v>0</v>
      </c>
      <c r="C70" s="211">
        <v>49163481.189999998</v>
      </c>
      <c r="D70" s="211">
        <v>49163481.189999998</v>
      </c>
    </row>
    <row r="71" spans="1:4" x14ac:dyDescent="0.25">
      <c r="A71" s="44"/>
      <c r="B71" s="90"/>
      <c r="C71" s="90"/>
      <c r="D71" s="90"/>
    </row>
    <row r="72" spans="1:4" x14ac:dyDescent="0.25">
      <c r="A72" s="18" t="s">
        <v>222</v>
      </c>
      <c r="B72" s="14">
        <f>B63+B64-B68+B70</f>
        <v>0</v>
      </c>
      <c r="C72" s="14">
        <f>C63+C64-C68+C70</f>
        <v>-25311602.74000001</v>
      </c>
      <c r="D72" s="14">
        <f>D63+D64-D68+D70</f>
        <v>-24588822.519999981</v>
      </c>
    </row>
    <row r="73" spans="1:4" x14ac:dyDescent="0.25">
      <c r="A73" s="44"/>
      <c r="B73" s="90"/>
      <c r="C73" s="90"/>
      <c r="D73" s="90"/>
    </row>
    <row r="74" spans="1:4" x14ac:dyDescent="0.25">
      <c r="A74" s="18" t="s">
        <v>223</v>
      </c>
      <c r="B74" s="14">
        <f>B72-B64</f>
        <v>0</v>
      </c>
      <c r="C74" s="14">
        <f>C72-C64</f>
        <v>-25311602.74000001</v>
      </c>
      <c r="D74" s="14">
        <f>D72-D64</f>
        <v>-24588822.519999981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C8 B29:D33 B37:D44 B56:D59 B71:D74 B11:C13 B16:C17 B20:D25 B18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topLeftCell="A10" zoomScale="57" zoomScaleNormal="57" workbookViewId="0">
      <selection activeCell="G27" sqref="G2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36" t="s">
        <v>224</v>
      </c>
      <c r="B1" s="237"/>
      <c r="C1" s="237"/>
      <c r="D1" s="237"/>
      <c r="E1" s="237"/>
      <c r="F1" s="237"/>
      <c r="G1" s="238"/>
    </row>
    <row r="2" spans="1:7" x14ac:dyDescent="0.25">
      <c r="A2" s="107" t="str">
        <f>'Formato 1'!A2</f>
        <v>MUNICIPIO DE SAN FELIPE</v>
      </c>
      <c r="B2" s="108"/>
      <c r="C2" s="108"/>
      <c r="D2" s="108"/>
      <c r="E2" s="108"/>
      <c r="F2" s="108"/>
      <c r="G2" s="109"/>
    </row>
    <row r="3" spans="1:7" x14ac:dyDescent="0.25">
      <c r="A3" s="110" t="s">
        <v>225</v>
      </c>
      <c r="B3" s="111"/>
      <c r="C3" s="111"/>
      <c r="D3" s="111"/>
      <c r="E3" s="111"/>
      <c r="F3" s="111"/>
      <c r="G3" s="112"/>
    </row>
    <row r="4" spans="1:7" x14ac:dyDescent="0.25">
      <c r="A4" s="110" t="str">
        <f>'Formato 3'!A4</f>
        <v>Del 1 de Enero al 31 de Diciembre de 2024 (b)</v>
      </c>
      <c r="B4" s="111"/>
      <c r="C4" s="111"/>
      <c r="D4" s="111"/>
      <c r="E4" s="111"/>
      <c r="F4" s="111"/>
      <c r="G4" s="112"/>
    </row>
    <row r="5" spans="1:7" x14ac:dyDescent="0.25">
      <c r="A5" s="113" t="s">
        <v>2</v>
      </c>
      <c r="B5" s="114"/>
      <c r="C5" s="114"/>
      <c r="D5" s="114"/>
      <c r="E5" s="114"/>
      <c r="F5" s="114"/>
      <c r="G5" s="115"/>
    </row>
    <row r="6" spans="1:7" x14ac:dyDescent="0.25">
      <c r="A6" s="240" t="s">
        <v>226</v>
      </c>
      <c r="B6" s="242" t="s">
        <v>227</v>
      </c>
      <c r="C6" s="242"/>
      <c r="D6" s="242"/>
      <c r="E6" s="242"/>
      <c r="F6" s="242"/>
      <c r="G6" s="242" t="s">
        <v>228</v>
      </c>
    </row>
    <row r="7" spans="1:7" ht="30" x14ac:dyDescent="0.25">
      <c r="A7" s="241"/>
      <c r="B7" s="24" t="s">
        <v>229</v>
      </c>
      <c r="C7" s="7" t="s">
        <v>230</v>
      </c>
      <c r="D7" s="24" t="s">
        <v>231</v>
      </c>
      <c r="E7" s="24" t="s">
        <v>186</v>
      </c>
      <c r="F7" s="24" t="s">
        <v>232</v>
      </c>
      <c r="G7" s="242"/>
    </row>
    <row r="8" spans="1:7" x14ac:dyDescent="0.25">
      <c r="A8" s="25" t="s">
        <v>233</v>
      </c>
      <c r="B8" s="90"/>
      <c r="C8" s="90"/>
      <c r="D8" s="90"/>
      <c r="E8" s="90"/>
      <c r="F8" s="90"/>
      <c r="G8" s="90"/>
    </row>
    <row r="9" spans="1:7" x14ac:dyDescent="0.25">
      <c r="A9" s="57" t="s">
        <v>234</v>
      </c>
      <c r="B9" s="224">
        <v>24489566.289999999</v>
      </c>
      <c r="C9" s="224">
        <v>2604516.75</v>
      </c>
      <c r="D9" s="46">
        <f>B9+C9</f>
        <v>27094083.039999999</v>
      </c>
      <c r="E9" s="230">
        <v>30263312.73</v>
      </c>
      <c r="F9" s="230">
        <v>30263312.73</v>
      </c>
      <c r="G9" s="46">
        <f>F9-B9</f>
        <v>5773746.4400000013</v>
      </c>
    </row>
    <row r="10" spans="1:7" x14ac:dyDescent="0.25">
      <c r="A10" s="57" t="s">
        <v>235</v>
      </c>
      <c r="B10" s="224">
        <v>0</v>
      </c>
      <c r="C10" s="224">
        <v>0</v>
      </c>
      <c r="D10" s="46">
        <f t="shared" ref="D10:D26" si="0">B10+C10</f>
        <v>0</v>
      </c>
      <c r="E10" s="230">
        <v>0</v>
      </c>
      <c r="F10" s="230">
        <v>0</v>
      </c>
      <c r="G10" s="46">
        <f>F10-B10</f>
        <v>0</v>
      </c>
    </row>
    <row r="11" spans="1:7" x14ac:dyDescent="0.25">
      <c r="A11" s="57" t="s">
        <v>236</v>
      </c>
      <c r="B11" s="224">
        <v>0</v>
      </c>
      <c r="C11" s="224">
        <v>0</v>
      </c>
      <c r="D11" s="46">
        <f t="shared" si="0"/>
        <v>0</v>
      </c>
      <c r="E11" s="230">
        <v>0</v>
      </c>
      <c r="F11" s="230">
        <v>0</v>
      </c>
      <c r="G11" s="46">
        <f t="shared" ref="G11:G15" si="1">F11-B11</f>
        <v>0</v>
      </c>
    </row>
    <row r="12" spans="1:7" x14ac:dyDescent="0.25">
      <c r="A12" s="57" t="s">
        <v>237</v>
      </c>
      <c r="B12" s="224">
        <v>5868872.2800000003</v>
      </c>
      <c r="C12" s="224">
        <v>6126117.8099999996</v>
      </c>
      <c r="D12" s="46">
        <f t="shared" si="0"/>
        <v>11994990.09</v>
      </c>
      <c r="E12" s="230">
        <v>10641652.470000001</v>
      </c>
      <c r="F12" s="230">
        <v>10641652.470000001</v>
      </c>
      <c r="G12" s="46">
        <f t="shared" si="1"/>
        <v>4772780.1900000004</v>
      </c>
    </row>
    <row r="13" spans="1:7" x14ac:dyDescent="0.25">
      <c r="A13" s="57" t="s">
        <v>238</v>
      </c>
      <c r="B13" s="224">
        <v>8192180.6399999997</v>
      </c>
      <c r="C13" s="224">
        <v>4436081.09</v>
      </c>
      <c r="D13" s="46">
        <f t="shared" si="0"/>
        <v>12628261.73</v>
      </c>
      <c r="E13" s="230">
        <v>15757471.369999999</v>
      </c>
      <c r="F13" s="230">
        <v>15757471.369999999</v>
      </c>
      <c r="G13" s="46">
        <f t="shared" si="1"/>
        <v>7565290.7299999995</v>
      </c>
    </row>
    <row r="14" spans="1:7" x14ac:dyDescent="0.25">
      <c r="A14" s="57" t="s">
        <v>239</v>
      </c>
      <c r="B14" s="224">
        <v>2470631.09</v>
      </c>
      <c r="C14" s="224">
        <v>-174074.22</v>
      </c>
      <c r="D14" s="46">
        <f t="shared" si="0"/>
        <v>2296556.8699999996</v>
      </c>
      <c r="E14" s="230">
        <v>3910568.72</v>
      </c>
      <c r="F14" s="230">
        <v>3910568.72</v>
      </c>
      <c r="G14" s="46">
        <f t="shared" si="1"/>
        <v>1439937.6300000004</v>
      </c>
    </row>
    <row r="15" spans="1:7" x14ac:dyDescent="0.25">
      <c r="A15" s="57" t="s">
        <v>240</v>
      </c>
      <c r="B15" s="224">
        <v>0</v>
      </c>
      <c r="C15" s="224">
        <v>0</v>
      </c>
      <c r="D15" s="46">
        <f t="shared" si="0"/>
        <v>0</v>
      </c>
      <c r="E15" s="230">
        <v>0</v>
      </c>
      <c r="F15" s="230">
        <v>0</v>
      </c>
      <c r="G15" s="46">
        <f t="shared" si="1"/>
        <v>0</v>
      </c>
    </row>
    <row r="16" spans="1:7" x14ac:dyDescent="0.25">
      <c r="A16" s="91" t="s">
        <v>241</v>
      </c>
      <c r="B16" s="46">
        <f>SUM(B17:B27)</f>
        <v>172397307.72999999</v>
      </c>
      <c r="C16" s="46">
        <f t="shared" ref="C16:F16" si="2">SUM(C17:C27)</f>
        <v>6872056.0800000001</v>
      </c>
      <c r="D16" s="46">
        <f t="shared" si="2"/>
        <v>179269363.81</v>
      </c>
      <c r="E16" s="46">
        <f t="shared" si="2"/>
        <v>182077343.74000004</v>
      </c>
      <c r="F16" s="46">
        <f t="shared" si="2"/>
        <v>182077343.74000004</v>
      </c>
      <c r="G16" s="46">
        <f>SUM(G17:G27)</f>
        <v>9680036.0100000091</v>
      </c>
    </row>
    <row r="17" spans="1:7" x14ac:dyDescent="0.25">
      <c r="A17" s="76" t="s">
        <v>242</v>
      </c>
      <c r="B17" s="226">
        <v>110000000</v>
      </c>
      <c r="C17" s="226">
        <v>8720832.8100000005</v>
      </c>
      <c r="D17" s="46">
        <f t="shared" si="0"/>
        <v>118720832.81</v>
      </c>
      <c r="E17" s="232">
        <v>119880495.68000001</v>
      </c>
      <c r="F17" s="232">
        <v>119880495.68000001</v>
      </c>
      <c r="G17" s="46">
        <f>F17-B17</f>
        <v>9880495.6800000072</v>
      </c>
    </row>
    <row r="18" spans="1:7" x14ac:dyDescent="0.25">
      <c r="A18" s="76" t="s">
        <v>243</v>
      </c>
      <c r="B18" s="226">
        <v>35400000</v>
      </c>
      <c r="C18" s="226">
        <v>3688607</v>
      </c>
      <c r="D18" s="46">
        <f t="shared" si="0"/>
        <v>39088607</v>
      </c>
      <c r="E18" s="232">
        <v>39691056.490000002</v>
      </c>
      <c r="F18" s="232">
        <v>39691056.490000002</v>
      </c>
      <c r="G18" s="46">
        <f t="shared" ref="G18:G27" si="3">F18-B18</f>
        <v>4291056.4900000021</v>
      </c>
    </row>
    <row r="19" spans="1:7" x14ac:dyDescent="0.25">
      <c r="A19" s="76" t="s">
        <v>244</v>
      </c>
      <c r="B19" s="226">
        <v>11500000</v>
      </c>
      <c r="C19" s="226">
        <v>-5800322</v>
      </c>
      <c r="D19" s="46">
        <f t="shared" si="0"/>
        <v>5699678</v>
      </c>
      <c r="E19" s="232">
        <v>6362993.2800000003</v>
      </c>
      <c r="F19" s="232">
        <v>6362993.2800000003</v>
      </c>
      <c r="G19" s="46">
        <f t="shared" si="3"/>
        <v>-5137006.72</v>
      </c>
    </row>
    <row r="20" spans="1:7" x14ac:dyDescent="0.25">
      <c r="A20" s="76" t="s">
        <v>245</v>
      </c>
      <c r="B20" s="225">
        <v>0</v>
      </c>
      <c r="C20" s="225">
        <v>0</v>
      </c>
      <c r="D20" s="46">
        <f t="shared" si="0"/>
        <v>0</v>
      </c>
      <c r="E20" s="231">
        <v>0</v>
      </c>
      <c r="F20" s="231">
        <v>0</v>
      </c>
      <c r="G20" s="46">
        <f t="shared" si="3"/>
        <v>0</v>
      </c>
    </row>
    <row r="21" spans="1:7" x14ac:dyDescent="0.25">
      <c r="A21" s="76" t="s">
        <v>246</v>
      </c>
      <c r="B21" s="225">
        <v>0</v>
      </c>
      <c r="C21" s="225">
        <v>0</v>
      </c>
      <c r="D21" s="46">
        <f t="shared" si="0"/>
        <v>0</v>
      </c>
      <c r="E21" s="231">
        <v>0</v>
      </c>
      <c r="F21" s="231">
        <v>0</v>
      </c>
      <c r="G21" s="46">
        <f t="shared" si="3"/>
        <v>0</v>
      </c>
    </row>
    <row r="22" spans="1:7" x14ac:dyDescent="0.25">
      <c r="A22" s="76" t="s">
        <v>247</v>
      </c>
      <c r="B22" s="226">
        <v>3300000</v>
      </c>
      <c r="C22" s="226">
        <v>399077</v>
      </c>
      <c r="D22" s="46">
        <f t="shared" si="0"/>
        <v>3699077</v>
      </c>
      <c r="E22" s="232">
        <v>3297163.08</v>
      </c>
      <c r="F22" s="232">
        <v>3297163.08</v>
      </c>
      <c r="G22" s="46">
        <f t="shared" si="3"/>
        <v>-2836.9199999999255</v>
      </c>
    </row>
    <row r="23" spans="1:7" x14ac:dyDescent="0.25">
      <c r="A23" s="76" t="s">
        <v>248</v>
      </c>
      <c r="B23" s="225">
        <v>0</v>
      </c>
      <c r="C23" s="225">
        <v>0</v>
      </c>
      <c r="D23" s="46">
        <f t="shared" si="0"/>
        <v>0</v>
      </c>
      <c r="E23" s="231">
        <v>0</v>
      </c>
      <c r="F23" s="231">
        <v>0</v>
      </c>
      <c r="G23" s="46">
        <f t="shared" si="3"/>
        <v>0</v>
      </c>
    </row>
    <row r="24" spans="1:7" x14ac:dyDescent="0.25">
      <c r="A24" s="76" t="s">
        <v>249</v>
      </c>
      <c r="B24" s="225">
        <v>0</v>
      </c>
      <c r="C24" s="225">
        <v>0</v>
      </c>
      <c r="D24" s="46">
        <f t="shared" si="0"/>
        <v>0</v>
      </c>
      <c r="E24" s="231">
        <v>0</v>
      </c>
      <c r="F24" s="231">
        <v>0</v>
      </c>
      <c r="G24" s="46">
        <f t="shared" si="3"/>
        <v>0</v>
      </c>
    </row>
    <row r="25" spans="1:7" x14ac:dyDescent="0.25">
      <c r="A25" s="76" t="s">
        <v>250</v>
      </c>
      <c r="B25" s="226">
        <v>3800000</v>
      </c>
      <c r="C25" s="226">
        <v>-832419</v>
      </c>
      <c r="D25" s="46">
        <f t="shared" si="0"/>
        <v>2967581</v>
      </c>
      <c r="E25" s="232">
        <v>2833332.21</v>
      </c>
      <c r="F25" s="232">
        <v>2833332.21</v>
      </c>
      <c r="G25" s="46">
        <f t="shared" si="3"/>
        <v>-966667.79</v>
      </c>
    </row>
    <row r="26" spans="1:7" x14ac:dyDescent="0.25">
      <c r="A26" s="76" t="s">
        <v>251</v>
      </c>
      <c r="B26" s="226">
        <v>8397307.7300000004</v>
      </c>
      <c r="C26" s="226">
        <v>696280.27</v>
      </c>
      <c r="D26" s="46">
        <f t="shared" si="0"/>
        <v>9093588</v>
      </c>
      <c r="E26" s="232">
        <v>10012303</v>
      </c>
      <c r="F26" s="232">
        <v>10012303</v>
      </c>
      <c r="G26" s="46">
        <f t="shared" si="3"/>
        <v>1614995.2699999996</v>
      </c>
    </row>
    <row r="27" spans="1:7" x14ac:dyDescent="0.25">
      <c r="A27" s="76" t="s">
        <v>252</v>
      </c>
      <c r="B27" s="46">
        <v>0</v>
      </c>
      <c r="C27" s="46">
        <v>0</v>
      </c>
      <c r="D27" s="46">
        <v>0</v>
      </c>
      <c r="E27" s="232">
        <v>0</v>
      </c>
      <c r="F27" s="232">
        <v>0</v>
      </c>
      <c r="G27" s="46">
        <f t="shared" si="3"/>
        <v>0</v>
      </c>
    </row>
    <row r="28" spans="1:7" x14ac:dyDescent="0.25">
      <c r="A28" s="57" t="s">
        <v>253</v>
      </c>
      <c r="B28" s="46">
        <f t="shared" ref="B28:G28" si="4">SUM(B29:B33)</f>
        <v>3134706</v>
      </c>
      <c r="C28" s="46">
        <f t="shared" si="4"/>
        <v>335004.69</v>
      </c>
      <c r="D28" s="46">
        <f t="shared" si="4"/>
        <v>3469710.69</v>
      </c>
      <c r="E28" s="46">
        <f t="shared" si="4"/>
        <v>3326047.8099999996</v>
      </c>
      <c r="F28" s="46">
        <f t="shared" si="4"/>
        <v>3326047.8099999996</v>
      </c>
      <c r="G28" s="46">
        <f t="shared" si="4"/>
        <v>191341.81</v>
      </c>
    </row>
    <row r="29" spans="1:7" x14ac:dyDescent="0.25">
      <c r="A29" s="76" t="s">
        <v>254</v>
      </c>
      <c r="B29" s="228">
        <v>3600</v>
      </c>
      <c r="C29" s="228">
        <v>6362</v>
      </c>
      <c r="D29" s="46">
        <f t="shared" ref="D29:D34" si="5">B29+C29</f>
        <v>9962</v>
      </c>
      <c r="E29" s="234">
        <v>6475.74</v>
      </c>
      <c r="F29" s="234">
        <v>6475.74</v>
      </c>
      <c r="G29" s="46">
        <f>F29-B29</f>
        <v>2875.74</v>
      </c>
    </row>
    <row r="30" spans="1:7" x14ac:dyDescent="0.25">
      <c r="A30" s="76" t="s">
        <v>255</v>
      </c>
      <c r="B30" s="228">
        <v>298806</v>
      </c>
      <c r="C30" s="228">
        <v>6049</v>
      </c>
      <c r="D30" s="46">
        <f t="shared" si="5"/>
        <v>304855</v>
      </c>
      <c r="E30" s="234">
        <v>303826.33</v>
      </c>
      <c r="F30" s="234">
        <v>303826.33</v>
      </c>
      <c r="G30" s="46">
        <f t="shared" ref="G30:G34" si="6">F30-B30</f>
        <v>5020.3300000000163</v>
      </c>
    </row>
    <row r="31" spans="1:7" x14ac:dyDescent="0.25">
      <c r="A31" s="76" t="s">
        <v>256</v>
      </c>
      <c r="B31" s="228">
        <v>1652100</v>
      </c>
      <c r="C31" s="228">
        <v>420611</v>
      </c>
      <c r="D31" s="46">
        <f t="shared" si="5"/>
        <v>2072711</v>
      </c>
      <c r="E31" s="234">
        <v>1991477.94</v>
      </c>
      <c r="F31" s="234">
        <v>1991477.94</v>
      </c>
      <c r="G31" s="46">
        <f t="shared" si="6"/>
        <v>339377.93999999994</v>
      </c>
    </row>
    <row r="32" spans="1:7" x14ac:dyDescent="0.25">
      <c r="A32" s="76" t="s">
        <v>257</v>
      </c>
      <c r="B32" s="227">
        <v>0</v>
      </c>
      <c r="C32" s="227">
        <v>0</v>
      </c>
      <c r="D32" s="46">
        <f t="shared" si="5"/>
        <v>0</v>
      </c>
      <c r="E32" s="233">
        <v>0</v>
      </c>
      <c r="F32" s="233">
        <v>0</v>
      </c>
      <c r="G32" s="46">
        <f t="shared" si="6"/>
        <v>0</v>
      </c>
    </row>
    <row r="33" spans="1:7" ht="14.45" customHeight="1" x14ac:dyDescent="0.25">
      <c r="A33" s="76" t="s">
        <v>258</v>
      </c>
      <c r="B33" s="228">
        <v>1180200</v>
      </c>
      <c r="C33" s="228">
        <v>-98017.31</v>
      </c>
      <c r="D33" s="46">
        <f t="shared" si="5"/>
        <v>1082182.69</v>
      </c>
      <c r="E33" s="234">
        <v>1024267.8</v>
      </c>
      <c r="F33" s="234">
        <v>1024267.8</v>
      </c>
      <c r="G33" s="46">
        <f t="shared" si="6"/>
        <v>-155932.19999999995</v>
      </c>
    </row>
    <row r="34" spans="1:7" ht="14.45" customHeight="1" x14ac:dyDescent="0.25">
      <c r="A34" s="57" t="s">
        <v>259</v>
      </c>
      <c r="B34" s="229">
        <v>357133.4</v>
      </c>
      <c r="C34" s="229">
        <v>55308561.289999999</v>
      </c>
      <c r="D34" s="46">
        <f t="shared" si="5"/>
        <v>55665694.689999998</v>
      </c>
      <c r="E34" s="235">
        <v>50476101.5</v>
      </c>
      <c r="F34" s="235">
        <v>50476101.5</v>
      </c>
      <c r="G34" s="46">
        <f t="shared" si="6"/>
        <v>50118968.100000001</v>
      </c>
    </row>
    <row r="35" spans="1:7" ht="14.45" customHeight="1" x14ac:dyDescent="0.25">
      <c r="A35" s="57" t="s">
        <v>260</v>
      </c>
      <c r="B35" s="46">
        <f t="shared" ref="B35:G35" si="7">B36</f>
        <v>0</v>
      </c>
      <c r="C35" s="46">
        <f t="shared" si="7"/>
        <v>0</v>
      </c>
      <c r="D35" s="46">
        <f t="shared" si="7"/>
        <v>0</v>
      </c>
      <c r="E35" s="46">
        <f t="shared" si="7"/>
        <v>0</v>
      </c>
      <c r="F35" s="46">
        <f t="shared" si="7"/>
        <v>0</v>
      </c>
      <c r="G35" s="46">
        <f t="shared" si="7"/>
        <v>0</v>
      </c>
    </row>
    <row r="36" spans="1:7" ht="14.45" customHeight="1" x14ac:dyDescent="0.25">
      <c r="A36" s="76" t="s">
        <v>261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262</v>
      </c>
      <c r="B37" s="46">
        <f t="shared" ref="B37:G37" si="8">B38+B39</f>
        <v>0</v>
      </c>
      <c r="C37" s="46">
        <f t="shared" si="8"/>
        <v>0</v>
      </c>
      <c r="D37" s="46">
        <f t="shared" si="8"/>
        <v>0</v>
      </c>
      <c r="E37" s="46">
        <f t="shared" si="8"/>
        <v>0</v>
      </c>
      <c r="F37" s="46">
        <f t="shared" si="8"/>
        <v>0</v>
      </c>
      <c r="G37" s="46">
        <f t="shared" si="8"/>
        <v>0</v>
      </c>
    </row>
    <row r="38" spans="1:7" x14ac:dyDescent="0.25">
      <c r="A38" s="76" t="s">
        <v>263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264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265</v>
      </c>
      <c r="B41" s="4">
        <f t="shared" ref="B41:G41" si="9">SUM(B9,B10,B11,B12,B13,B14,B15,B16,B28,B34,B35,B37)</f>
        <v>216910397.42999998</v>
      </c>
      <c r="C41" s="4">
        <f t="shared" si="9"/>
        <v>75508263.489999995</v>
      </c>
      <c r="D41" s="4">
        <f t="shared" si="9"/>
        <v>292418660.91999996</v>
      </c>
      <c r="E41" s="4">
        <f t="shared" si="9"/>
        <v>296452498.34000003</v>
      </c>
      <c r="F41" s="4">
        <f t="shared" si="9"/>
        <v>296452498.34000003</v>
      </c>
      <c r="G41" s="4">
        <f t="shared" si="9"/>
        <v>79542100.910000011</v>
      </c>
    </row>
    <row r="42" spans="1:7" x14ac:dyDescent="0.25">
      <c r="A42" s="3" t="s">
        <v>266</v>
      </c>
      <c r="B42" s="92"/>
      <c r="C42" s="92"/>
      <c r="D42" s="92"/>
      <c r="E42" s="92"/>
      <c r="F42" s="92"/>
      <c r="G42" s="4">
        <f>IF(G41&gt;0,G41,0)</f>
        <v>79542100.910000011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267</v>
      </c>
      <c r="B44" s="48"/>
      <c r="C44" s="48"/>
      <c r="D44" s="48"/>
      <c r="E44" s="48"/>
      <c r="F44" s="48"/>
      <c r="G44" s="48"/>
    </row>
    <row r="45" spans="1:7" x14ac:dyDescent="0.25">
      <c r="A45" s="57" t="s">
        <v>268</v>
      </c>
      <c r="B45" s="46">
        <f t="shared" ref="B45:G45" si="10">SUM(B46:B53)</f>
        <v>238711332.20999998</v>
      </c>
      <c r="C45" s="46">
        <f t="shared" si="10"/>
        <v>987094.25</v>
      </c>
      <c r="D45" s="46">
        <f t="shared" ref="D45:D49" si="11">B45+C45</f>
        <v>239698426.45999998</v>
      </c>
      <c r="E45" s="46">
        <f t="shared" si="10"/>
        <v>239698426.45999998</v>
      </c>
      <c r="F45" s="46">
        <f t="shared" si="10"/>
        <v>239698426.45999998</v>
      </c>
      <c r="G45" s="46">
        <f t="shared" si="10"/>
        <v>987094.25</v>
      </c>
    </row>
    <row r="46" spans="1:7" x14ac:dyDescent="0.25">
      <c r="A46" s="79" t="s">
        <v>269</v>
      </c>
      <c r="B46" s="223">
        <v>0</v>
      </c>
      <c r="C46" s="223">
        <v>0</v>
      </c>
      <c r="D46" s="46">
        <f t="shared" si="11"/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270</v>
      </c>
      <c r="B47" s="223">
        <v>0</v>
      </c>
      <c r="C47" s="223">
        <v>0</v>
      </c>
      <c r="D47" s="46">
        <f t="shared" si="11"/>
        <v>0</v>
      </c>
      <c r="E47" s="46">
        <v>0</v>
      </c>
      <c r="F47" s="46">
        <v>0</v>
      </c>
      <c r="G47" s="46">
        <f t="shared" ref="G47:G52" si="12">F47-B47</f>
        <v>0</v>
      </c>
    </row>
    <row r="48" spans="1:7" x14ac:dyDescent="0.25">
      <c r="A48" s="79" t="s">
        <v>271</v>
      </c>
      <c r="B48" s="218">
        <v>132032225</v>
      </c>
      <c r="C48" s="218">
        <v>-2438227.2599999998</v>
      </c>
      <c r="D48" s="46">
        <f t="shared" si="11"/>
        <v>129593997.73999999</v>
      </c>
      <c r="E48" s="218">
        <v>129593997.73999999</v>
      </c>
      <c r="F48" s="218">
        <v>129593997.73999999</v>
      </c>
      <c r="G48" s="46">
        <f t="shared" si="12"/>
        <v>-2438227.2600000054</v>
      </c>
    </row>
    <row r="49" spans="1:7" ht="30" x14ac:dyDescent="0.25">
      <c r="A49" s="79" t="s">
        <v>272</v>
      </c>
      <c r="B49" s="218">
        <v>106679107.20999999</v>
      </c>
      <c r="C49" s="218">
        <v>3425321.51</v>
      </c>
      <c r="D49" s="46">
        <f t="shared" si="11"/>
        <v>110104428.72</v>
      </c>
      <c r="E49" s="218">
        <v>110104428.72</v>
      </c>
      <c r="F49" s="218">
        <v>110104428.72</v>
      </c>
      <c r="G49" s="46">
        <f t="shared" si="12"/>
        <v>3425321.5100000054</v>
      </c>
    </row>
    <row r="50" spans="1:7" x14ac:dyDescent="0.25">
      <c r="A50" s="79" t="s">
        <v>273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12"/>
        <v>0</v>
      </c>
    </row>
    <row r="51" spans="1:7" x14ac:dyDescent="0.25">
      <c r="A51" s="79" t="s">
        <v>274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12"/>
        <v>0</v>
      </c>
    </row>
    <row r="52" spans="1:7" ht="30" x14ac:dyDescent="0.25">
      <c r="A52" s="80" t="s">
        <v>275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12"/>
        <v>0</v>
      </c>
    </row>
    <row r="53" spans="1:7" x14ac:dyDescent="0.25">
      <c r="A53" s="76" t="s">
        <v>276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277</v>
      </c>
      <c r="B54" s="46">
        <f t="shared" ref="B54:G54" si="13">SUM(B55:B58)</f>
        <v>0</v>
      </c>
      <c r="C54" s="46">
        <f t="shared" si="13"/>
        <v>746419.17</v>
      </c>
      <c r="D54" s="46">
        <f t="shared" si="13"/>
        <v>746419.17</v>
      </c>
      <c r="E54" s="46">
        <f t="shared" si="13"/>
        <v>746358.41</v>
      </c>
      <c r="F54" s="46">
        <f t="shared" si="13"/>
        <v>746358.41</v>
      </c>
      <c r="G54" s="46">
        <f t="shared" si="13"/>
        <v>746358.41</v>
      </c>
    </row>
    <row r="55" spans="1:7" x14ac:dyDescent="0.25">
      <c r="A55" s="80" t="s">
        <v>278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279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4">F56-B56</f>
        <v>0</v>
      </c>
    </row>
    <row r="57" spans="1:7" x14ac:dyDescent="0.25">
      <c r="A57" s="79" t="s">
        <v>280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4"/>
        <v>0</v>
      </c>
    </row>
    <row r="58" spans="1:7" x14ac:dyDescent="0.25">
      <c r="A58" s="80" t="s">
        <v>281</v>
      </c>
      <c r="B58" s="46">
        <v>0</v>
      </c>
      <c r="C58" s="46">
        <v>746419.17</v>
      </c>
      <c r="D58" s="46">
        <v>746419.17</v>
      </c>
      <c r="E58" s="218">
        <v>746358.41</v>
      </c>
      <c r="F58" s="218">
        <v>746358.41</v>
      </c>
      <c r="G58" s="46">
        <f t="shared" si="14"/>
        <v>746358.41</v>
      </c>
    </row>
    <row r="59" spans="1:7" x14ac:dyDescent="0.25">
      <c r="A59" s="57" t="s">
        <v>282</v>
      </c>
      <c r="B59" s="46">
        <f t="shared" ref="B59:G59" si="15">SUM(B60:B61)</f>
        <v>0</v>
      </c>
      <c r="C59" s="46">
        <f t="shared" si="15"/>
        <v>0</v>
      </c>
      <c r="D59" s="46">
        <f t="shared" si="15"/>
        <v>0</v>
      </c>
      <c r="E59" s="46">
        <f t="shared" si="15"/>
        <v>0</v>
      </c>
      <c r="F59" s="46">
        <f t="shared" si="15"/>
        <v>0</v>
      </c>
      <c r="G59" s="46">
        <f t="shared" si="15"/>
        <v>0</v>
      </c>
    </row>
    <row r="60" spans="1:7" x14ac:dyDescent="0.25">
      <c r="A60" s="79" t="s">
        <v>283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284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6">F61-B61</f>
        <v>0</v>
      </c>
    </row>
    <row r="62" spans="1:7" x14ac:dyDescent="0.25">
      <c r="A62" s="57" t="s">
        <v>285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6"/>
        <v>0</v>
      </c>
    </row>
    <row r="63" spans="1:7" x14ac:dyDescent="0.25">
      <c r="A63" s="57" t="s">
        <v>286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6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287</v>
      </c>
      <c r="B65" s="4">
        <f t="shared" ref="B65:G65" si="17">B45+B54+B59+B62+B63</f>
        <v>238711332.20999998</v>
      </c>
      <c r="C65" s="4">
        <f t="shared" si="17"/>
        <v>1733513.42</v>
      </c>
      <c r="D65" s="4">
        <f t="shared" si="17"/>
        <v>240444845.62999997</v>
      </c>
      <c r="E65" s="4">
        <f t="shared" si="17"/>
        <v>240444784.86999997</v>
      </c>
      <c r="F65" s="4">
        <f t="shared" si="17"/>
        <v>240444784.86999997</v>
      </c>
      <c r="G65" s="4">
        <f t="shared" si="17"/>
        <v>1733452.6600000001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288</v>
      </c>
      <c r="B67" s="4">
        <f t="shared" ref="B67:G67" si="18">B68</f>
        <v>0</v>
      </c>
      <c r="C67" s="4">
        <f t="shared" si="18"/>
        <v>0</v>
      </c>
      <c r="D67" s="4">
        <f t="shared" si="18"/>
        <v>0</v>
      </c>
      <c r="E67" s="4">
        <f t="shared" si="18"/>
        <v>0</v>
      </c>
      <c r="F67" s="4">
        <f t="shared" si="18"/>
        <v>0</v>
      </c>
      <c r="G67" s="4">
        <f t="shared" si="18"/>
        <v>0</v>
      </c>
    </row>
    <row r="68" spans="1:7" x14ac:dyDescent="0.25">
      <c r="A68" s="57" t="s">
        <v>289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290</v>
      </c>
      <c r="B70" s="4">
        <f>B41+B65+B67</f>
        <v>455621729.63999999</v>
      </c>
      <c r="C70" s="4">
        <f t="shared" ref="C70:G70" si="19">C41+C65+C67</f>
        <v>77241776.909999996</v>
      </c>
      <c r="D70" s="4">
        <f t="shared" si="19"/>
        <v>532863506.54999995</v>
      </c>
      <c r="E70" s="4">
        <f t="shared" si="19"/>
        <v>536897283.21000004</v>
      </c>
      <c r="F70" s="4">
        <f t="shared" si="19"/>
        <v>536897283.21000004</v>
      </c>
      <c r="G70" s="4">
        <f t="shared" si="19"/>
        <v>81275553.570000008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291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292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293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294</v>
      </c>
      <c r="B75" s="4">
        <f t="shared" ref="B75:G75" si="20">B73+B74</f>
        <v>0</v>
      </c>
      <c r="C75" s="4">
        <f t="shared" si="20"/>
        <v>0</v>
      </c>
      <c r="D75" s="4">
        <f t="shared" si="20"/>
        <v>0</v>
      </c>
      <c r="E75" s="4">
        <f t="shared" si="20"/>
        <v>0</v>
      </c>
      <c r="F75" s="4">
        <f t="shared" si="20"/>
        <v>0</v>
      </c>
      <c r="G75" s="4">
        <f t="shared" si="20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5:F44 B60:F69 G9:G15 G60:G76 G55:G58 G38:G53 B54:F54 B71:F75 C70:F70 D17:D26 D9:D15 D29:D33 B45:C45 E45:F45" unlockedFormula="1"/>
    <ignoredError sqref="B28:F28 B59:F59" formulaRange="1" unlockedFormula="1"/>
    <ignoredError sqref="G59 G54 G17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topLeftCell="A130" zoomScale="60" zoomScaleNormal="60" workbookViewId="0">
      <selection activeCell="F138" sqref="F138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4" width="20.140625" bestFit="1" customWidth="1"/>
    <col min="5" max="5" width="23.85546875" customWidth="1"/>
    <col min="6" max="6" width="23.140625" customWidth="1"/>
    <col min="7" max="7" width="21.28515625" bestFit="1" customWidth="1"/>
    <col min="8" max="8" width="2.28515625" customWidth="1"/>
  </cols>
  <sheetData>
    <row r="1" spans="1:7" ht="40.9" customHeight="1" x14ac:dyDescent="0.25">
      <c r="A1" s="245" t="s">
        <v>295</v>
      </c>
      <c r="B1" s="237"/>
      <c r="C1" s="237"/>
      <c r="D1" s="237"/>
      <c r="E1" s="237"/>
      <c r="F1" s="237"/>
      <c r="G1" s="238"/>
    </row>
    <row r="2" spans="1:7" x14ac:dyDescent="0.25">
      <c r="A2" s="122" t="str">
        <f>'Formato 1'!A2</f>
        <v>MUNICIPIO DE SAN FELIPE</v>
      </c>
      <c r="B2" s="122"/>
      <c r="C2" s="122"/>
      <c r="D2" s="122"/>
      <c r="E2" s="122"/>
      <c r="F2" s="122"/>
      <c r="G2" s="122"/>
    </row>
    <row r="3" spans="1:7" x14ac:dyDescent="0.25">
      <c r="A3" s="123" t="s">
        <v>296</v>
      </c>
      <c r="B3" s="123"/>
      <c r="C3" s="123"/>
      <c r="D3" s="123"/>
      <c r="E3" s="123"/>
      <c r="F3" s="123"/>
      <c r="G3" s="123"/>
    </row>
    <row r="4" spans="1:7" x14ac:dyDescent="0.25">
      <c r="A4" s="123" t="s">
        <v>297</v>
      </c>
      <c r="B4" s="123"/>
      <c r="C4" s="123"/>
      <c r="D4" s="123"/>
      <c r="E4" s="123"/>
      <c r="F4" s="123"/>
      <c r="G4" s="123"/>
    </row>
    <row r="5" spans="1:7" x14ac:dyDescent="0.25">
      <c r="A5" s="123" t="str">
        <f>'Formato 3'!A4</f>
        <v>Del 1 de Enero al 31 de Diciembre de 2024 (b)</v>
      </c>
      <c r="B5" s="123"/>
      <c r="C5" s="123"/>
      <c r="D5" s="123"/>
      <c r="E5" s="123"/>
      <c r="F5" s="123"/>
      <c r="G5" s="123"/>
    </row>
    <row r="6" spans="1:7" x14ac:dyDescent="0.25">
      <c r="A6" s="124" t="s">
        <v>2</v>
      </c>
      <c r="B6" s="124"/>
      <c r="C6" s="124"/>
      <c r="D6" s="124"/>
      <c r="E6" s="124"/>
      <c r="F6" s="124"/>
      <c r="G6" s="124"/>
    </row>
    <row r="7" spans="1:7" x14ac:dyDescent="0.25">
      <c r="A7" s="243" t="s">
        <v>4</v>
      </c>
      <c r="B7" s="243" t="s">
        <v>298</v>
      </c>
      <c r="C7" s="243"/>
      <c r="D7" s="243"/>
      <c r="E7" s="243"/>
      <c r="F7" s="243"/>
      <c r="G7" s="244" t="s">
        <v>299</v>
      </c>
    </row>
    <row r="8" spans="1:7" ht="30" x14ac:dyDescent="0.25">
      <c r="A8" s="243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243"/>
    </row>
    <row r="9" spans="1:7" x14ac:dyDescent="0.25">
      <c r="A9" s="26" t="s">
        <v>304</v>
      </c>
      <c r="B9" s="82">
        <f t="shared" ref="B9:G9" si="0">SUM(B10,B18,B28,B38,B48,B58,B62,B71,B75)</f>
        <v>216910397.42999998</v>
      </c>
      <c r="C9" s="82">
        <f t="shared" si="0"/>
        <v>80146915.350000009</v>
      </c>
      <c r="D9" s="82">
        <f t="shared" si="0"/>
        <v>297057312.77999997</v>
      </c>
      <c r="E9" s="82">
        <f t="shared" si="0"/>
        <v>264249491.35999998</v>
      </c>
      <c r="F9" s="82">
        <f t="shared" si="0"/>
        <v>260572438.00000003</v>
      </c>
      <c r="G9" s="82">
        <f t="shared" si="0"/>
        <v>32807821.42000002</v>
      </c>
    </row>
    <row r="10" spans="1:7" x14ac:dyDescent="0.25">
      <c r="A10" s="83" t="s">
        <v>305</v>
      </c>
      <c r="B10" s="82">
        <f t="shared" ref="B10:G10" si="1">SUM(B11:B17)</f>
        <v>139662787.69</v>
      </c>
      <c r="C10" s="82">
        <f t="shared" si="1"/>
        <v>77999.999999999971</v>
      </c>
      <c r="D10" s="82">
        <f t="shared" si="1"/>
        <v>139740787.69</v>
      </c>
      <c r="E10" s="82">
        <f t="shared" si="1"/>
        <v>134089158.31000002</v>
      </c>
      <c r="F10" s="82">
        <f t="shared" si="1"/>
        <v>130930659.19000001</v>
      </c>
      <c r="G10" s="82">
        <f t="shared" si="1"/>
        <v>5651629.3800000064</v>
      </c>
    </row>
    <row r="11" spans="1:7" x14ac:dyDescent="0.25">
      <c r="A11" s="84" t="s">
        <v>306</v>
      </c>
      <c r="B11" s="166">
        <v>85281095.519999996</v>
      </c>
      <c r="C11" s="166">
        <v>-1568997.07</v>
      </c>
      <c r="D11" s="165">
        <v>83712098.450000003</v>
      </c>
      <c r="E11" s="166">
        <v>81628433.739999995</v>
      </c>
      <c r="F11" s="166">
        <v>81616296.799999997</v>
      </c>
      <c r="G11" s="74">
        <f>D11-E11</f>
        <v>2083664.7100000083</v>
      </c>
    </row>
    <row r="12" spans="1:7" x14ac:dyDescent="0.25">
      <c r="A12" s="84" t="s">
        <v>307</v>
      </c>
      <c r="B12" s="166">
        <v>0</v>
      </c>
      <c r="C12" s="166">
        <v>78000</v>
      </c>
      <c r="D12" s="165">
        <v>78000</v>
      </c>
      <c r="E12" s="166">
        <v>77916</v>
      </c>
      <c r="F12" s="166">
        <v>77916</v>
      </c>
      <c r="G12" s="74">
        <f t="shared" ref="G12:G17" si="2">D12-E12</f>
        <v>84</v>
      </c>
    </row>
    <row r="13" spans="1:7" x14ac:dyDescent="0.25">
      <c r="A13" s="84" t="s">
        <v>308</v>
      </c>
      <c r="B13" s="166">
        <v>12804977.859999999</v>
      </c>
      <c r="C13" s="166">
        <v>-220000</v>
      </c>
      <c r="D13" s="165">
        <v>12584977.859999999</v>
      </c>
      <c r="E13" s="166">
        <v>10787557.57</v>
      </c>
      <c r="F13" s="166">
        <v>10787557.57</v>
      </c>
      <c r="G13" s="74">
        <f t="shared" si="2"/>
        <v>1797420.2899999991</v>
      </c>
    </row>
    <row r="14" spans="1:7" x14ac:dyDescent="0.25">
      <c r="A14" s="84" t="s">
        <v>309</v>
      </c>
      <c r="B14" s="166">
        <v>23978170.039999999</v>
      </c>
      <c r="C14" s="166">
        <v>0</v>
      </c>
      <c r="D14" s="165">
        <v>23978170.039999999</v>
      </c>
      <c r="E14" s="166">
        <v>23431862.510000002</v>
      </c>
      <c r="F14" s="166">
        <v>20364404.620000001</v>
      </c>
      <c r="G14" s="74">
        <f t="shared" si="2"/>
        <v>546307.52999999747</v>
      </c>
    </row>
    <row r="15" spans="1:7" x14ac:dyDescent="0.25">
      <c r="A15" s="84" t="s">
        <v>310</v>
      </c>
      <c r="B15" s="166">
        <v>14157611.470000001</v>
      </c>
      <c r="C15" s="166">
        <v>1917386.79</v>
      </c>
      <c r="D15" s="165">
        <v>16074998.260000002</v>
      </c>
      <c r="E15" s="166">
        <v>14874704.65</v>
      </c>
      <c r="F15" s="166">
        <v>14795800.359999999</v>
      </c>
      <c r="G15" s="74">
        <f t="shared" si="2"/>
        <v>1200293.6100000013</v>
      </c>
    </row>
    <row r="16" spans="1:7" x14ac:dyDescent="0.25">
      <c r="A16" s="84" t="s">
        <v>311</v>
      </c>
      <c r="B16" s="165">
        <v>0</v>
      </c>
      <c r="C16" s="165">
        <v>0</v>
      </c>
      <c r="D16" s="165">
        <v>0</v>
      </c>
      <c r="E16" s="165">
        <v>0</v>
      </c>
      <c r="F16" s="165">
        <v>0</v>
      </c>
      <c r="G16" s="74">
        <f t="shared" si="2"/>
        <v>0</v>
      </c>
    </row>
    <row r="17" spans="1:7" x14ac:dyDescent="0.25">
      <c r="A17" s="84" t="s">
        <v>312</v>
      </c>
      <c r="B17" s="166">
        <v>3440932.8</v>
      </c>
      <c r="C17" s="166">
        <v>-128389.72</v>
      </c>
      <c r="D17" s="165">
        <v>3312543.0799999996</v>
      </c>
      <c r="E17" s="166">
        <v>3288683.84</v>
      </c>
      <c r="F17" s="166">
        <v>3288683.84</v>
      </c>
      <c r="G17" s="74">
        <f t="shared" si="2"/>
        <v>23859.239999999758</v>
      </c>
    </row>
    <row r="18" spans="1:7" x14ac:dyDescent="0.25">
      <c r="A18" s="83" t="s">
        <v>313</v>
      </c>
      <c r="B18" s="82">
        <f t="shared" ref="B18:G18" si="3">SUM(B19:B27)</f>
        <v>5142200.0600000005</v>
      </c>
      <c r="C18" s="82">
        <f t="shared" si="3"/>
        <v>5191727.88</v>
      </c>
      <c r="D18" s="82">
        <f t="shared" si="3"/>
        <v>10333927.939999999</v>
      </c>
      <c r="E18" s="82">
        <f t="shared" si="3"/>
        <v>9270137.7699999977</v>
      </c>
      <c r="F18" s="82">
        <f t="shared" si="3"/>
        <v>9270137.7699999977</v>
      </c>
      <c r="G18" s="82">
        <f t="shared" si="3"/>
        <v>1063790.1700000009</v>
      </c>
    </row>
    <row r="19" spans="1:7" x14ac:dyDescent="0.25">
      <c r="A19" s="84" t="s">
        <v>314</v>
      </c>
      <c r="B19" s="169">
        <v>1746876.15</v>
      </c>
      <c r="C19" s="169">
        <v>-432977.9</v>
      </c>
      <c r="D19" s="168">
        <v>1313898.25</v>
      </c>
      <c r="E19" s="169">
        <v>890772.46</v>
      </c>
      <c r="F19" s="169">
        <v>890772.46</v>
      </c>
      <c r="G19" s="74">
        <f>D19-E19</f>
        <v>423125.79000000004</v>
      </c>
    </row>
    <row r="20" spans="1:7" x14ac:dyDescent="0.25">
      <c r="A20" s="84" t="s">
        <v>315</v>
      </c>
      <c r="B20" s="169">
        <v>342409.19</v>
      </c>
      <c r="C20" s="169">
        <v>-133836.31</v>
      </c>
      <c r="D20" s="168">
        <v>208572.88</v>
      </c>
      <c r="E20" s="169">
        <v>141030.74</v>
      </c>
      <c r="F20" s="169">
        <v>141030.74</v>
      </c>
      <c r="G20" s="74">
        <f t="shared" ref="G20:G27" si="4">D20-E20</f>
        <v>67542.140000000014</v>
      </c>
    </row>
    <row r="21" spans="1:7" x14ac:dyDescent="0.25">
      <c r="A21" s="84" t="s">
        <v>316</v>
      </c>
      <c r="B21" s="169">
        <v>8166.35</v>
      </c>
      <c r="C21" s="169">
        <v>0</v>
      </c>
      <c r="D21" s="168">
        <v>8166.35</v>
      </c>
      <c r="E21" s="169">
        <v>0</v>
      </c>
      <c r="F21" s="169">
        <v>0</v>
      </c>
      <c r="G21" s="74">
        <f t="shared" si="4"/>
        <v>8166.35</v>
      </c>
    </row>
    <row r="22" spans="1:7" x14ac:dyDescent="0.25">
      <c r="A22" s="84" t="s">
        <v>317</v>
      </c>
      <c r="B22" s="169">
        <v>178452.11</v>
      </c>
      <c r="C22" s="169">
        <v>4741725</v>
      </c>
      <c r="D22" s="168">
        <v>4920177.1100000003</v>
      </c>
      <c r="E22" s="169">
        <v>4879278.2699999996</v>
      </c>
      <c r="F22" s="169">
        <v>4879278.2699999996</v>
      </c>
      <c r="G22" s="74">
        <f t="shared" si="4"/>
        <v>40898.840000000782</v>
      </c>
    </row>
    <row r="23" spans="1:7" x14ac:dyDescent="0.25">
      <c r="A23" s="84" t="s">
        <v>318</v>
      </c>
      <c r="B23" s="169">
        <v>56892</v>
      </c>
      <c r="C23" s="169">
        <v>54100</v>
      </c>
      <c r="D23" s="168">
        <v>110992</v>
      </c>
      <c r="E23" s="169">
        <v>106710</v>
      </c>
      <c r="F23" s="169">
        <v>106710</v>
      </c>
      <c r="G23" s="74">
        <f t="shared" si="4"/>
        <v>4282</v>
      </c>
    </row>
    <row r="24" spans="1:7" x14ac:dyDescent="0.25">
      <c r="A24" s="84" t="s">
        <v>319</v>
      </c>
      <c r="B24" s="169">
        <v>2221737.52</v>
      </c>
      <c r="C24" s="169">
        <v>820756</v>
      </c>
      <c r="D24" s="168">
        <v>3042493.52</v>
      </c>
      <c r="E24" s="169">
        <v>2732500.07</v>
      </c>
      <c r="F24" s="169">
        <v>2732500.07</v>
      </c>
      <c r="G24" s="74">
        <f t="shared" si="4"/>
        <v>309993.45000000019</v>
      </c>
    </row>
    <row r="25" spans="1:7" x14ac:dyDescent="0.25">
      <c r="A25" s="84" t="s">
        <v>320</v>
      </c>
      <c r="B25" s="169">
        <v>135162.4</v>
      </c>
      <c r="C25" s="169">
        <v>9200</v>
      </c>
      <c r="D25" s="168">
        <v>144362.4</v>
      </c>
      <c r="E25" s="169">
        <v>131982.45000000001</v>
      </c>
      <c r="F25" s="169">
        <v>131982.45000000001</v>
      </c>
      <c r="G25" s="74">
        <f t="shared" si="4"/>
        <v>12379.949999999983</v>
      </c>
    </row>
    <row r="26" spans="1:7" x14ac:dyDescent="0.25">
      <c r="A26" s="84" t="s">
        <v>321</v>
      </c>
      <c r="B26" s="168">
        <v>0</v>
      </c>
      <c r="C26" s="168">
        <v>0</v>
      </c>
      <c r="D26" s="168">
        <v>0</v>
      </c>
      <c r="E26" s="168">
        <v>0</v>
      </c>
      <c r="F26" s="168">
        <v>0</v>
      </c>
      <c r="G26" s="74">
        <f t="shared" si="4"/>
        <v>0</v>
      </c>
    </row>
    <row r="27" spans="1:7" x14ac:dyDescent="0.25">
      <c r="A27" s="84" t="s">
        <v>322</v>
      </c>
      <c r="B27" s="169">
        <v>452504.34</v>
      </c>
      <c r="C27" s="169">
        <v>132761.09</v>
      </c>
      <c r="D27" s="168">
        <v>585265.43000000005</v>
      </c>
      <c r="E27" s="169">
        <v>387863.78</v>
      </c>
      <c r="F27" s="169">
        <v>387863.78</v>
      </c>
      <c r="G27" s="74">
        <f t="shared" si="4"/>
        <v>197401.65000000002</v>
      </c>
    </row>
    <row r="28" spans="1:7" x14ac:dyDescent="0.25">
      <c r="A28" s="83" t="s">
        <v>323</v>
      </c>
      <c r="B28" s="82">
        <f t="shared" ref="B28:G28" si="5">SUM(B29:B37)</f>
        <v>30615302.640000001</v>
      </c>
      <c r="C28" s="82">
        <f t="shared" si="5"/>
        <v>22797558.440000001</v>
      </c>
      <c r="D28" s="82">
        <f t="shared" si="5"/>
        <v>53412861.079999998</v>
      </c>
      <c r="E28" s="82">
        <f t="shared" si="5"/>
        <v>36210656.859999999</v>
      </c>
      <c r="F28" s="82">
        <f t="shared" si="5"/>
        <v>35692102.619999997</v>
      </c>
      <c r="G28" s="82">
        <f t="shared" si="5"/>
        <v>17202204.220000006</v>
      </c>
    </row>
    <row r="29" spans="1:7" x14ac:dyDescent="0.25">
      <c r="A29" s="84" t="s">
        <v>324</v>
      </c>
      <c r="B29" s="173">
        <v>259000</v>
      </c>
      <c r="C29" s="173">
        <v>7608000</v>
      </c>
      <c r="D29" s="172">
        <v>7867000</v>
      </c>
      <c r="E29" s="173">
        <v>2962042.93</v>
      </c>
      <c r="F29" s="173">
        <v>2911161.93</v>
      </c>
      <c r="G29" s="74">
        <f>D29-E29</f>
        <v>4904957.07</v>
      </c>
    </row>
    <row r="30" spans="1:7" x14ac:dyDescent="0.25">
      <c r="A30" s="84" t="s">
        <v>325</v>
      </c>
      <c r="B30" s="173">
        <v>1840239.77</v>
      </c>
      <c r="C30" s="173">
        <v>-90164.34</v>
      </c>
      <c r="D30" s="172">
        <v>1750075.43</v>
      </c>
      <c r="E30" s="173">
        <v>1611675.27</v>
      </c>
      <c r="F30" s="173">
        <v>1611675.27</v>
      </c>
      <c r="G30" s="74">
        <f t="shared" ref="G30:G37" si="6">D30-E30</f>
        <v>138400.15999999992</v>
      </c>
    </row>
    <row r="31" spans="1:7" x14ac:dyDescent="0.25">
      <c r="A31" s="84" t="s">
        <v>326</v>
      </c>
      <c r="B31" s="173">
        <v>7039037.3700000001</v>
      </c>
      <c r="C31" s="173">
        <v>-1104918.44</v>
      </c>
      <c r="D31" s="172">
        <v>5934118.9299999997</v>
      </c>
      <c r="E31" s="173">
        <v>4092860.02</v>
      </c>
      <c r="F31" s="173">
        <v>4092860.02</v>
      </c>
      <c r="G31" s="74">
        <f t="shared" si="6"/>
        <v>1841258.9099999997</v>
      </c>
    </row>
    <row r="32" spans="1:7" x14ac:dyDescent="0.25">
      <c r="A32" s="84" t="s">
        <v>327</v>
      </c>
      <c r="B32" s="173">
        <v>1167133.3999999999</v>
      </c>
      <c r="C32" s="173">
        <v>97551.6</v>
      </c>
      <c r="D32" s="172">
        <v>1264685</v>
      </c>
      <c r="E32" s="173">
        <v>655512.43000000005</v>
      </c>
      <c r="F32" s="173">
        <v>654021.18999999994</v>
      </c>
      <c r="G32" s="74">
        <f t="shared" si="6"/>
        <v>609172.56999999995</v>
      </c>
    </row>
    <row r="33" spans="1:7" ht="14.45" customHeight="1" x14ac:dyDescent="0.25">
      <c r="A33" s="84" t="s">
        <v>328</v>
      </c>
      <c r="B33" s="173">
        <v>319722.59999999998</v>
      </c>
      <c r="C33" s="173">
        <v>94822</v>
      </c>
      <c r="D33" s="172">
        <v>414544.6</v>
      </c>
      <c r="E33" s="173">
        <v>271445.38</v>
      </c>
      <c r="F33" s="173">
        <v>270923.38</v>
      </c>
      <c r="G33" s="74">
        <f t="shared" si="6"/>
        <v>143099.21999999997</v>
      </c>
    </row>
    <row r="34" spans="1:7" ht="14.45" customHeight="1" x14ac:dyDescent="0.25">
      <c r="A34" s="84" t="s">
        <v>329</v>
      </c>
      <c r="B34" s="173">
        <v>421202.91</v>
      </c>
      <c r="C34" s="173">
        <v>18000</v>
      </c>
      <c r="D34" s="172">
        <v>439202.91</v>
      </c>
      <c r="E34" s="173">
        <v>296308</v>
      </c>
      <c r="F34" s="173">
        <v>296308</v>
      </c>
      <c r="G34" s="74">
        <f t="shared" si="6"/>
        <v>142894.90999999997</v>
      </c>
    </row>
    <row r="35" spans="1:7" ht="14.45" customHeight="1" x14ac:dyDescent="0.25">
      <c r="A35" s="84" t="s">
        <v>330</v>
      </c>
      <c r="B35" s="173">
        <v>69040.7</v>
      </c>
      <c r="C35" s="173">
        <v>2700</v>
      </c>
      <c r="D35" s="172">
        <v>71740.7</v>
      </c>
      <c r="E35" s="173">
        <v>29803.919999999998</v>
      </c>
      <c r="F35" s="173">
        <v>29803.919999999998</v>
      </c>
      <c r="G35" s="74">
        <f t="shared" si="6"/>
        <v>41936.78</v>
      </c>
    </row>
    <row r="36" spans="1:7" ht="14.45" customHeight="1" x14ac:dyDescent="0.25">
      <c r="A36" s="84" t="s">
        <v>331</v>
      </c>
      <c r="B36" s="173">
        <v>6725000</v>
      </c>
      <c r="C36" s="173">
        <v>10742200</v>
      </c>
      <c r="D36" s="172">
        <v>17467200</v>
      </c>
      <c r="E36" s="173">
        <v>17108242.879999999</v>
      </c>
      <c r="F36" s="173">
        <v>17106742.879999999</v>
      </c>
      <c r="G36" s="74">
        <f t="shared" si="6"/>
        <v>358957.12000000104</v>
      </c>
    </row>
    <row r="37" spans="1:7" ht="14.45" customHeight="1" x14ac:dyDescent="0.25">
      <c r="A37" s="84" t="s">
        <v>332</v>
      </c>
      <c r="B37" s="173">
        <v>12774925.890000001</v>
      </c>
      <c r="C37" s="173">
        <v>5429367.6200000001</v>
      </c>
      <c r="D37" s="172">
        <v>18204293.510000002</v>
      </c>
      <c r="E37" s="173">
        <v>9182766.0299999993</v>
      </c>
      <c r="F37" s="173">
        <v>8718606.0299999993</v>
      </c>
      <c r="G37" s="74">
        <f t="shared" si="6"/>
        <v>9021527.4800000023</v>
      </c>
    </row>
    <row r="38" spans="1:7" x14ac:dyDescent="0.25">
      <c r="A38" s="83" t="s">
        <v>333</v>
      </c>
      <c r="B38" s="82">
        <f t="shared" ref="B38:G38" si="7">SUM(B39:B47)</f>
        <v>28298657.039999999</v>
      </c>
      <c r="C38" s="82">
        <f t="shared" si="7"/>
        <v>2221008.2400000002</v>
      </c>
      <c r="D38" s="82">
        <f t="shared" si="7"/>
        <v>30519665.280000001</v>
      </c>
      <c r="E38" s="82">
        <f t="shared" si="7"/>
        <v>26444623.890000001</v>
      </c>
      <c r="F38" s="82">
        <f t="shared" si="7"/>
        <v>26444623.890000001</v>
      </c>
      <c r="G38" s="82">
        <f t="shared" si="7"/>
        <v>4075041.3900000006</v>
      </c>
    </row>
    <row r="39" spans="1:7" x14ac:dyDescent="0.25">
      <c r="A39" s="84" t="s">
        <v>334</v>
      </c>
      <c r="B39" s="171">
        <v>7782935.5999999996</v>
      </c>
      <c r="C39" s="171">
        <v>0</v>
      </c>
      <c r="D39" s="170">
        <v>7782935.5999999996</v>
      </c>
      <c r="E39" s="171">
        <v>7782935.5999999996</v>
      </c>
      <c r="F39" s="171">
        <v>7782935.5999999996</v>
      </c>
      <c r="G39" s="74">
        <f>D39-E39</f>
        <v>0</v>
      </c>
    </row>
    <row r="40" spans="1:7" x14ac:dyDescent="0.25">
      <c r="A40" s="84" t="s">
        <v>335</v>
      </c>
      <c r="B40" s="170">
        <v>0</v>
      </c>
      <c r="C40" s="170">
        <v>0</v>
      </c>
      <c r="D40" s="170">
        <v>0</v>
      </c>
      <c r="E40" s="170">
        <v>0</v>
      </c>
      <c r="F40" s="170">
        <v>0</v>
      </c>
      <c r="G40" s="74">
        <f t="shared" ref="G40:G47" si="8">D40-E40</f>
        <v>0</v>
      </c>
    </row>
    <row r="41" spans="1:7" x14ac:dyDescent="0.25">
      <c r="A41" s="84" t="s">
        <v>336</v>
      </c>
      <c r="B41" s="171">
        <v>0</v>
      </c>
      <c r="C41" s="171">
        <v>853750</v>
      </c>
      <c r="D41" s="170">
        <v>853750</v>
      </c>
      <c r="E41" s="171">
        <v>853750</v>
      </c>
      <c r="F41" s="171">
        <v>853750</v>
      </c>
      <c r="G41" s="74">
        <f t="shared" si="8"/>
        <v>0</v>
      </c>
    </row>
    <row r="42" spans="1:7" x14ac:dyDescent="0.25">
      <c r="A42" s="84" t="s">
        <v>337</v>
      </c>
      <c r="B42" s="171">
        <v>6870000</v>
      </c>
      <c r="C42" s="171">
        <v>1367258.24</v>
      </c>
      <c r="D42" s="170">
        <v>8237258.2400000002</v>
      </c>
      <c r="E42" s="171">
        <v>7510746.5199999996</v>
      </c>
      <c r="F42" s="171">
        <v>7510746.5199999996</v>
      </c>
      <c r="G42" s="74">
        <f t="shared" si="8"/>
        <v>726511.72000000067</v>
      </c>
    </row>
    <row r="43" spans="1:7" x14ac:dyDescent="0.25">
      <c r="A43" s="84" t="s">
        <v>338</v>
      </c>
      <c r="B43" s="171">
        <v>13645721.439999999</v>
      </c>
      <c r="C43" s="171">
        <v>0</v>
      </c>
      <c r="D43" s="170">
        <v>13645721.439999999</v>
      </c>
      <c r="E43" s="171">
        <v>10297191.77</v>
      </c>
      <c r="F43" s="171">
        <v>10297191.77</v>
      </c>
      <c r="G43" s="74">
        <f t="shared" si="8"/>
        <v>3348529.67</v>
      </c>
    </row>
    <row r="44" spans="1:7" x14ac:dyDescent="0.25">
      <c r="A44" s="84" t="s">
        <v>339</v>
      </c>
      <c r="B44" s="170">
        <v>0</v>
      </c>
      <c r="C44" s="170">
        <v>0</v>
      </c>
      <c r="D44" s="170">
        <v>0</v>
      </c>
      <c r="E44" s="170">
        <v>0</v>
      </c>
      <c r="F44" s="170">
        <v>0</v>
      </c>
      <c r="G44" s="74">
        <f t="shared" si="8"/>
        <v>0</v>
      </c>
    </row>
    <row r="45" spans="1:7" x14ac:dyDescent="0.25">
      <c r="A45" s="84" t="s">
        <v>340</v>
      </c>
      <c r="B45" s="170">
        <v>0</v>
      </c>
      <c r="C45" s="170">
        <v>0</v>
      </c>
      <c r="D45" s="170">
        <v>0</v>
      </c>
      <c r="E45" s="170">
        <v>0</v>
      </c>
      <c r="F45" s="170">
        <v>0</v>
      </c>
      <c r="G45" s="74">
        <f t="shared" si="8"/>
        <v>0</v>
      </c>
    </row>
    <row r="46" spans="1:7" x14ac:dyDescent="0.25">
      <c r="A46" s="84" t="s">
        <v>341</v>
      </c>
      <c r="B46" s="170">
        <v>0</v>
      </c>
      <c r="C46" s="170">
        <v>0</v>
      </c>
      <c r="D46" s="170">
        <v>0</v>
      </c>
      <c r="E46" s="170">
        <v>0</v>
      </c>
      <c r="F46" s="170">
        <v>0</v>
      </c>
      <c r="G46" s="74">
        <f t="shared" si="8"/>
        <v>0</v>
      </c>
    </row>
    <row r="47" spans="1:7" x14ac:dyDescent="0.25">
      <c r="A47" s="84" t="s">
        <v>342</v>
      </c>
      <c r="B47" s="170">
        <v>0</v>
      </c>
      <c r="C47" s="170">
        <v>0</v>
      </c>
      <c r="D47" s="170">
        <v>0</v>
      </c>
      <c r="E47" s="170">
        <v>0</v>
      </c>
      <c r="F47" s="170">
        <v>0</v>
      </c>
      <c r="G47" s="74">
        <f t="shared" si="8"/>
        <v>0</v>
      </c>
    </row>
    <row r="48" spans="1:7" x14ac:dyDescent="0.25">
      <c r="A48" s="83" t="s">
        <v>343</v>
      </c>
      <c r="B48" s="82">
        <f t="shared" ref="B48:G48" si="9">SUM(B49:B57)</f>
        <v>2891450</v>
      </c>
      <c r="C48" s="82">
        <f t="shared" si="9"/>
        <v>349855.02</v>
      </c>
      <c r="D48" s="82">
        <f t="shared" si="9"/>
        <v>3241305.02</v>
      </c>
      <c r="E48" s="82">
        <f t="shared" si="9"/>
        <v>2599072.1700000004</v>
      </c>
      <c r="F48" s="82">
        <f t="shared" si="9"/>
        <v>2599072.1700000004</v>
      </c>
      <c r="G48" s="82">
        <f t="shared" si="9"/>
        <v>642232.85</v>
      </c>
    </row>
    <row r="49" spans="1:7" x14ac:dyDescent="0.25">
      <c r="A49" s="84" t="s">
        <v>344</v>
      </c>
      <c r="B49" s="175">
        <v>404990</v>
      </c>
      <c r="C49" s="175">
        <v>445100</v>
      </c>
      <c r="D49" s="174">
        <v>850090</v>
      </c>
      <c r="E49" s="175">
        <v>360105.38</v>
      </c>
      <c r="F49" s="175">
        <v>360105.38</v>
      </c>
      <c r="G49" s="74">
        <f>D49-E49</f>
        <v>489984.62</v>
      </c>
    </row>
    <row r="50" spans="1:7" x14ac:dyDescent="0.25">
      <c r="A50" s="84" t="s">
        <v>345</v>
      </c>
      <c r="B50" s="175">
        <v>20000</v>
      </c>
      <c r="C50" s="175">
        <v>216300</v>
      </c>
      <c r="D50" s="174">
        <v>236300</v>
      </c>
      <c r="E50" s="175">
        <v>236299.94</v>
      </c>
      <c r="F50" s="175">
        <v>236299.94</v>
      </c>
      <c r="G50" s="74">
        <f t="shared" ref="G50:G57" si="10">D50-E50</f>
        <v>5.9999999997671694E-2</v>
      </c>
    </row>
    <row r="51" spans="1:7" x14ac:dyDescent="0.25">
      <c r="A51" s="84" t="s">
        <v>346</v>
      </c>
      <c r="B51" s="174">
        <v>0</v>
      </c>
      <c r="C51" s="174">
        <v>0</v>
      </c>
      <c r="D51" s="174">
        <v>0</v>
      </c>
      <c r="E51" s="174">
        <v>0</v>
      </c>
      <c r="F51" s="174">
        <v>0</v>
      </c>
      <c r="G51" s="74">
        <f t="shared" si="10"/>
        <v>0</v>
      </c>
    </row>
    <row r="52" spans="1:7" x14ac:dyDescent="0.25">
      <c r="A52" s="84" t="s">
        <v>347</v>
      </c>
      <c r="B52" s="175">
        <v>45000</v>
      </c>
      <c r="C52" s="175">
        <v>1854200</v>
      </c>
      <c r="D52" s="174">
        <v>1899200</v>
      </c>
      <c r="E52" s="175">
        <v>1899200</v>
      </c>
      <c r="F52" s="175">
        <v>1899200</v>
      </c>
      <c r="G52" s="74">
        <f t="shared" si="10"/>
        <v>0</v>
      </c>
    </row>
    <row r="53" spans="1:7" x14ac:dyDescent="0.25">
      <c r="A53" s="84" t="s">
        <v>348</v>
      </c>
      <c r="B53" s="174">
        <v>0</v>
      </c>
      <c r="C53" s="174">
        <v>0</v>
      </c>
      <c r="D53" s="174">
        <v>0</v>
      </c>
      <c r="E53" s="174">
        <v>0</v>
      </c>
      <c r="F53" s="174">
        <v>0</v>
      </c>
      <c r="G53" s="74">
        <f t="shared" si="10"/>
        <v>0</v>
      </c>
    </row>
    <row r="54" spans="1:7" x14ac:dyDescent="0.25">
      <c r="A54" s="84" t="s">
        <v>349</v>
      </c>
      <c r="B54" s="175">
        <v>79660</v>
      </c>
      <c r="C54" s="175">
        <v>-4700</v>
      </c>
      <c r="D54" s="174">
        <v>74960</v>
      </c>
      <c r="E54" s="175">
        <v>36615</v>
      </c>
      <c r="F54" s="175">
        <v>36615</v>
      </c>
      <c r="G54" s="74">
        <f t="shared" si="10"/>
        <v>38345</v>
      </c>
    </row>
    <row r="55" spans="1:7" x14ac:dyDescent="0.25">
      <c r="A55" s="84" t="s">
        <v>350</v>
      </c>
      <c r="B55" s="174">
        <v>0</v>
      </c>
      <c r="C55" s="174">
        <v>0</v>
      </c>
      <c r="D55" s="174">
        <v>0</v>
      </c>
      <c r="E55" s="174">
        <v>0</v>
      </c>
      <c r="F55" s="174">
        <v>0</v>
      </c>
      <c r="G55" s="74">
        <f t="shared" si="10"/>
        <v>0</v>
      </c>
    </row>
    <row r="56" spans="1:7" x14ac:dyDescent="0.25">
      <c r="A56" s="84" t="s">
        <v>351</v>
      </c>
      <c r="B56" s="174">
        <v>0</v>
      </c>
      <c r="C56" s="174">
        <v>0</v>
      </c>
      <c r="D56" s="174">
        <v>0</v>
      </c>
      <c r="E56" s="174">
        <v>0</v>
      </c>
      <c r="F56" s="174">
        <v>0</v>
      </c>
      <c r="G56" s="74">
        <f t="shared" si="10"/>
        <v>0</v>
      </c>
    </row>
    <row r="57" spans="1:7" x14ac:dyDescent="0.25">
      <c r="A57" s="84" t="s">
        <v>352</v>
      </c>
      <c r="B57" s="175">
        <v>2341800</v>
      </c>
      <c r="C57" s="175">
        <v>-2161044.98</v>
      </c>
      <c r="D57" s="174">
        <v>180755.02000000002</v>
      </c>
      <c r="E57" s="175">
        <v>66851.850000000006</v>
      </c>
      <c r="F57" s="175">
        <v>66851.850000000006</v>
      </c>
      <c r="G57" s="74">
        <f t="shared" si="10"/>
        <v>113903.17000000001</v>
      </c>
    </row>
    <row r="58" spans="1:7" x14ac:dyDescent="0.25">
      <c r="A58" s="83" t="s">
        <v>353</v>
      </c>
      <c r="B58" s="82">
        <f t="shared" ref="B58:G58" si="11">SUM(B59:B61)</f>
        <v>0</v>
      </c>
      <c r="C58" s="82">
        <f t="shared" si="11"/>
        <v>58305443.900000006</v>
      </c>
      <c r="D58" s="82">
        <f t="shared" si="11"/>
        <v>58305443.900000006</v>
      </c>
      <c r="E58" s="82">
        <f t="shared" si="11"/>
        <v>54736251.899999999</v>
      </c>
      <c r="F58" s="82">
        <f t="shared" si="11"/>
        <v>54736251.899999999</v>
      </c>
      <c r="G58" s="82">
        <f t="shared" si="11"/>
        <v>3569192.0000000037</v>
      </c>
    </row>
    <row r="59" spans="1:7" x14ac:dyDescent="0.25">
      <c r="A59" s="84" t="s">
        <v>354</v>
      </c>
      <c r="B59" s="177">
        <v>0</v>
      </c>
      <c r="C59" s="177">
        <v>57551033.060000002</v>
      </c>
      <c r="D59" s="176">
        <v>57551033.060000002</v>
      </c>
      <c r="E59" s="177">
        <v>54736251.899999999</v>
      </c>
      <c r="F59" s="177">
        <v>54736251.899999999</v>
      </c>
      <c r="G59" s="74">
        <f>D59-E59</f>
        <v>2814781.1600000039</v>
      </c>
    </row>
    <row r="60" spans="1:7" x14ac:dyDescent="0.25">
      <c r="A60" s="84" t="s">
        <v>355</v>
      </c>
      <c r="B60" s="177">
        <v>0</v>
      </c>
      <c r="C60" s="177">
        <v>754410.84</v>
      </c>
      <c r="D60" s="176">
        <v>754410.84</v>
      </c>
      <c r="E60" s="177">
        <v>0</v>
      </c>
      <c r="F60" s="177">
        <v>0</v>
      </c>
      <c r="G60" s="74">
        <f t="shared" ref="G60:G61" si="12">D60-E60</f>
        <v>754410.84</v>
      </c>
    </row>
    <row r="61" spans="1:7" x14ac:dyDescent="0.25">
      <c r="A61" s="84" t="s">
        <v>356</v>
      </c>
      <c r="B61" s="176">
        <v>0</v>
      </c>
      <c r="C61" s="176">
        <v>0</v>
      </c>
      <c r="D61" s="176">
        <v>0</v>
      </c>
      <c r="E61" s="176">
        <v>0</v>
      </c>
      <c r="F61" s="176">
        <v>0</v>
      </c>
      <c r="G61" s="74">
        <f t="shared" si="12"/>
        <v>0</v>
      </c>
    </row>
    <row r="62" spans="1:7" x14ac:dyDescent="0.25">
      <c r="A62" s="83" t="s">
        <v>357</v>
      </c>
      <c r="B62" s="82">
        <f t="shared" ref="B62:G62" si="13">SUM(B63:B67,B69:B70)</f>
        <v>9700000</v>
      </c>
      <c r="C62" s="82">
        <f t="shared" si="13"/>
        <v>-9700000</v>
      </c>
      <c r="D62" s="82">
        <f t="shared" si="13"/>
        <v>0</v>
      </c>
      <c r="E62" s="82">
        <f t="shared" si="13"/>
        <v>0</v>
      </c>
      <c r="F62" s="82">
        <f t="shared" si="13"/>
        <v>0</v>
      </c>
      <c r="G62" s="82">
        <f t="shared" si="13"/>
        <v>0</v>
      </c>
    </row>
    <row r="63" spans="1:7" x14ac:dyDescent="0.25">
      <c r="A63" s="84" t="s">
        <v>358</v>
      </c>
      <c r="B63" s="74">
        <v>0</v>
      </c>
      <c r="C63" s="74">
        <v>0</v>
      </c>
      <c r="D63" s="74">
        <v>0</v>
      </c>
      <c r="E63" s="74">
        <v>0</v>
      </c>
      <c r="F63" s="74">
        <v>0</v>
      </c>
      <c r="G63" s="74">
        <f>D63-E63</f>
        <v>0</v>
      </c>
    </row>
    <row r="64" spans="1:7" x14ac:dyDescent="0.25">
      <c r="A64" s="84" t="s">
        <v>359</v>
      </c>
      <c r="B64" s="74">
        <v>0</v>
      </c>
      <c r="C64" s="74">
        <v>0</v>
      </c>
      <c r="D64" s="74">
        <v>0</v>
      </c>
      <c r="E64" s="74">
        <v>0</v>
      </c>
      <c r="F64" s="74">
        <v>0</v>
      </c>
      <c r="G64" s="74">
        <f t="shared" ref="G64:G70" si="14">D64-E64</f>
        <v>0</v>
      </c>
    </row>
    <row r="65" spans="1:7" x14ac:dyDescent="0.25">
      <c r="A65" s="84" t="s">
        <v>360</v>
      </c>
      <c r="B65" s="74">
        <v>0</v>
      </c>
      <c r="C65" s="74">
        <v>0</v>
      </c>
      <c r="D65" s="74">
        <v>0</v>
      </c>
      <c r="E65" s="74">
        <v>0</v>
      </c>
      <c r="F65" s="74">
        <v>0</v>
      </c>
      <c r="G65" s="74">
        <f t="shared" si="14"/>
        <v>0</v>
      </c>
    </row>
    <row r="66" spans="1:7" x14ac:dyDescent="0.25">
      <c r="A66" s="84" t="s">
        <v>361</v>
      </c>
      <c r="B66" s="74">
        <v>0</v>
      </c>
      <c r="C66" s="74">
        <v>0</v>
      </c>
      <c r="D66" s="74">
        <v>0</v>
      </c>
      <c r="E66" s="74">
        <v>0</v>
      </c>
      <c r="F66" s="74">
        <v>0</v>
      </c>
      <c r="G66" s="74">
        <f t="shared" si="14"/>
        <v>0</v>
      </c>
    </row>
    <row r="67" spans="1:7" x14ac:dyDescent="0.25">
      <c r="A67" s="84" t="s">
        <v>362</v>
      </c>
      <c r="B67" s="74">
        <v>0</v>
      </c>
      <c r="C67" s="74">
        <v>0</v>
      </c>
      <c r="D67" s="74">
        <v>0</v>
      </c>
      <c r="E67" s="74">
        <v>0</v>
      </c>
      <c r="F67" s="74">
        <v>0</v>
      </c>
      <c r="G67" s="74">
        <f t="shared" si="14"/>
        <v>0</v>
      </c>
    </row>
    <row r="68" spans="1:7" x14ac:dyDescent="0.25">
      <c r="A68" s="84" t="s">
        <v>363</v>
      </c>
      <c r="B68" s="74">
        <v>0</v>
      </c>
      <c r="C68" s="74">
        <v>0</v>
      </c>
      <c r="D68" s="74">
        <v>0</v>
      </c>
      <c r="E68" s="74">
        <v>0</v>
      </c>
      <c r="F68" s="74">
        <v>0</v>
      </c>
      <c r="G68" s="74">
        <f t="shared" si="14"/>
        <v>0</v>
      </c>
    </row>
    <row r="69" spans="1:7" x14ac:dyDescent="0.25">
      <c r="A69" s="84" t="s">
        <v>364</v>
      </c>
      <c r="B69" s="74">
        <v>0</v>
      </c>
      <c r="C69" s="74">
        <v>0</v>
      </c>
      <c r="D69" s="74">
        <v>0</v>
      </c>
      <c r="E69" s="74">
        <v>0</v>
      </c>
      <c r="F69" s="74">
        <v>0</v>
      </c>
      <c r="G69" s="74">
        <f t="shared" si="14"/>
        <v>0</v>
      </c>
    </row>
    <row r="70" spans="1:7" x14ac:dyDescent="0.25">
      <c r="A70" s="84" t="s">
        <v>365</v>
      </c>
      <c r="B70" s="74">
        <v>9700000</v>
      </c>
      <c r="C70" s="74">
        <v>-9700000</v>
      </c>
      <c r="D70" s="74">
        <v>0</v>
      </c>
      <c r="E70" s="74">
        <v>0</v>
      </c>
      <c r="F70" s="74">
        <v>0</v>
      </c>
      <c r="G70" s="74">
        <f t="shared" si="14"/>
        <v>0</v>
      </c>
    </row>
    <row r="71" spans="1:7" x14ac:dyDescent="0.25">
      <c r="A71" s="83" t="s">
        <v>366</v>
      </c>
      <c r="B71" s="82">
        <f t="shared" ref="B71:G71" si="15">SUM(B72:B74)</f>
        <v>600000</v>
      </c>
      <c r="C71" s="82">
        <f t="shared" si="15"/>
        <v>903321.87</v>
      </c>
      <c r="D71" s="82">
        <f t="shared" si="15"/>
        <v>1503321.87</v>
      </c>
      <c r="E71" s="82">
        <f t="shared" si="15"/>
        <v>899590.46</v>
      </c>
      <c r="F71" s="82">
        <f t="shared" si="15"/>
        <v>899590.46</v>
      </c>
      <c r="G71" s="82">
        <f t="shared" si="15"/>
        <v>603731.41000000015</v>
      </c>
    </row>
    <row r="72" spans="1:7" x14ac:dyDescent="0.25">
      <c r="A72" s="84" t="s">
        <v>367</v>
      </c>
      <c r="B72" s="74">
        <v>0</v>
      </c>
      <c r="C72" s="74">
        <v>0</v>
      </c>
      <c r="D72" s="74">
        <v>0</v>
      </c>
      <c r="E72" s="74">
        <v>0</v>
      </c>
      <c r="F72" s="74">
        <v>0</v>
      </c>
      <c r="G72" s="74">
        <f>D72-E72</f>
        <v>0</v>
      </c>
    </row>
    <row r="73" spans="1:7" x14ac:dyDescent="0.25">
      <c r="A73" s="84" t="s">
        <v>368</v>
      </c>
      <c r="B73" s="74">
        <v>0</v>
      </c>
      <c r="C73" s="74">
        <v>0</v>
      </c>
      <c r="D73" s="74">
        <v>0</v>
      </c>
      <c r="E73" s="74">
        <v>0</v>
      </c>
      <c r="F73" s="74">
        <v>0</v>
      </c>
      <c r="G73" s="74">
        <f t="shared" ref="G73:G74" si="16">D73-E73</f>
        <v>0</v>
      </c>
    </row>
    <row r="74" spans="1:7" x14ac:dyDescent="0.25">
      <c r="A74" s="84" t="s">
        <v>369</v>
      </c>
      <c r="B74" s="179">
        <v>600000</v>
      </c>
      <c r="C74" s="179">
        <v>903321.87</v>
      </c>
      <c r="D74" s="178">
        <v>1503321.87</v>
      </c>
      <c r="E74" s="179">
        <v>899590.46</v>
      </c>
      <c r="F74" s="179">
        <v>899590.46</v>
      </c>
      <c r="G74" s="74">
        <f t="shared" si="16"/>
        <v>603731.41000000015</v>
      </c>
    </row>
    <row r="75" spans="1:7" x14ac:dyDescent="0.25">
      <c r="A75" s="83" t="s">
        <v>370</v>
      </c>
      <c r="B75" s="82">
        <f t="shared" ref="B75:G75" si="17">SUM(B76:B82)</f>
        <v>0</v>
      </c>
      <c r="C75" s="82">
        <f t="shared" si="17"/>
        <v>0</v>
      </c>
      <c r="D75" s="82">
        <f t="shared" si="17"/>
        <v>0</v>
      </c>
      <c r="E75" s="82">
        <f t="shared" si="17"/>
        <v>0</v>
      </c>
      <c r="F75" s="82">
        <f t="shared" si="17"/>
        <v>0</v>
      </c>
      <c r="G75" s="82">
        <f t="shared" si="17"/>
        <v>0</v>
      </c>
    </row>
    <row r="76" spans="1:7" x14ac:dyDescent="0.25">
      <c r="A76" s="84" t="s">
        <v>371</v>
      </c>
      <c r="B76" s="74">
        <v>0</v>
      </c>
      <c r="C76" s="74">
        <v>0</v>
      </c>
      <c r="D76" s="74">
        <v>0</v>
      </c>
      <c r="E76" s="74">
        <v>0</v>
      </c>
      <c r="F76" s="74">
        <v>0</v>
      </c>
      <c r="G76" s="74">
        <f>D76-E76</f>
        <v>0</v>
      </c>
    </row>
    <row r="77" spans="1:7" x14ac:dyDescent="0.25">
      <c r="A77" s="84" t="s">
        <v>372</v>
      </c>
      <c r="B77" s="74">
        <v>0</v>
      </c>
      <c r="C77" s="74">
        <v>0</v>
      </c>
      <c r="D77" s="74">
        <v>0</v>
      </c>
      <c r="E77" s="74">
        <v>0</v>
      </c>
      <c r="F77" s="74">
        <v>0</v>
      </c>
      <c r="G77" s="74">
        <f t="shared" ref="G77:G82" si="18">D77-E77</f>
        <v>0</v>
      </c>
    </row>
    <row r="78" spans="1:7" x14ac:dyDescent="0.25">
      <c r="A78" s="84" t="s">
        <v>373</v>
      </c>
      <c r="B78" s="74">
        <v>0</v>
      </c>
      <c r="C78" s="74">
        <v>0</v>
      </c>
      <c r="D78" s="74">
        <v>0</v>
      </c>
      <c r="E78" s="74">
        <v>0</v>
      </c>
      <c r="F78" s="74">
        <v>0</v>
      </c>
      <c r="G78" s="74">
        <f t="shared" si="18"/>
        <v>0</v>
      </c>
    </row>
    <row r="79" spans="1:7" x14ac:dyDescent="0.25">
      <c r="A79" s="84" t="s">
        <v>374</v>
      </c>
      <c r="B79" s="74">
        <v>0</v>
      </c>
      <c r="C79" s="74">
        <v>0</v>
      </c>
      <c r="D79" s="74">
        <v>0</v>
      </c>
      <c r="E79" s="74">
        <v>0</v>
      </c>
      <c r="F79" s="74">
        <v>0</v>
      </c>
      <c r="G79" s="74">
        <f t="shared" si="18"/>
        <v>0</v>
      </c>
    </row>
    <row r="80" spans="1:7" x14ac:dyDescent="0.25">
      <c r="A80" s="84" t="s">
        <v>375</v>
      </c>
      <c r="B80" s="74">
        <v>0</v>
      </c>
      <c r="C80" s="74">
        <v>0</v>
      </c>
      <c r="D80" s="74">
        <v>0</v>
      </c>
      <c r="E80" s="74">
        <v>0</v>
      </c>
      <c r="F80" s="74">
        <v>0</v>
      </c>
      <c r="G80" s="74">
        <f t="shared" si="18"/>
        <v>0</v>
      </c>
    </row>
    <row r="81" spans="1:7" x14ac:dyDescent="0.25">
      <c r="A81" s="84" t="s">
        <v>376</v>
      </c>
      <c r="B81" s="74">
        <v>0</v>
      </c>
      <c r="C81" s="74">
        <v>0</v>
      </c>
      <c r="D81" s="74">
        <v>0</v>
      </c>
      <c r="E81" s="74">
        <v>0</v>
      </c>
      <c r="F81" s="74">
        <v>0</v>
      </c>
      <c r="G81" s="74">
        <f t="shared" si="18"/>
        <v>0</v>
      </c>
    </row>
    <row r="82" spans="1:7" x14ac:dyDescent="0.25">
      <c r="A82" s="84" t="s">
        <v>377</v>
      </c>
      <c r="B82" s="74">
        <v>0</v>
      </c>
      <c r="C82" s="74">
        <v>0</v>
      </c>
      <c r="D82" s="74">
        <v>0</v>
      </c>
      <c r="E82" s="74">
        <v>0</v>
      </c>
      <c r="F82" s="74">
        <v>0</v>
      </c>
      <c r="G82" s="74">
        <f t="shared" si="18"/>
        <v>0</v>
      </c>
    </row>
    <row r="83" spans="1:7" x14ac:dyDescent="0.25">
      <c r="A83" s="85"/>
      <c r="B83" s="74"/>
      <c r="C83" s="74"/>
      <c r="D83" s="74"/>
      <c r="E83" s="74"/>
      <c r="F83" s="74"/>
      <c r="G83" s="74"/>
    </row>
    <row r="84" spans="1:7" x14ac:dyDescent="0.25">
      <c r="A84" s="27" t="s">
        <v>378</v>
      </c>
      <c r="B84" s="82">
        <f t="shared" ref="B84:G84" si="19">SUM(B85,B93,B103,B113,B123,B133,B137,B146,B150)</f>
        <v>238711332.21000001</v>
      </c>
      <c r="C84" s="82">
        <f t="shared" si="19"/>
        <v>114949116.06999999</v>
      </c>
      <c r="D84" s="82">
        <f>SUM(D85,D93,D103,D113,D123,D133,D137,D146,D150)</f>
        <v>353660448.28000003</v>
      </c>
      <c r="E84" s="82">
        <f t="shared" si="19"/>
        <v>314919868.80000001</v>
      </c>
      <c r="F84" s="82">
        <f t="shared" si="19"/>
        <v>314197088.57999998</v>
      </c>
      <c r="G84" s="82">
        <f t="shared" si="19"/>
        <v>38740579.479999982</v>
      </c>
    </row>
    <row r="85" spans="1:7" x14ac:dyDescent="0.25">
      <c r="A85" s="83" t="s">
        <v>305</v>
      </c>
      <c r="B85" s="82">
        <f t="shared" ref="B85:G85" si="20">SUM(B86:B92)</f>
        <v>0</v>
      </c>
      <c r="C85" s="82">
        <f t="shared" si="20"/>
        <v>0</v>
      </c>
      <c r="D85" s="82">
        <f t="shared" si="20"/>
        <v>0</v>
      </c>
      <c r="E85" s="82">
        <f t="shared" si="20"/>
        <v>0</v>
      </c>
      <c r="F85" s="82">
        <f t="shared" si="20"/>
        <v>0</v>
      </c>
      <c r="G85" s="82">
        <f t="shared" si="20"/>
        <v>0</v>
      </c>
    </row>
    <row r="86" spans="1:7" x14ac:dyDescent="0.25">
      <c r="A86" s="84" t="s">
        <v>306</v>
      </c>
      <c r="B86" s="74">
        <v>0</v>
      </c>
      <c r="C86" s="74">
        <v>0</v>
      </c>
      <c r="D86" s="74">
        <v>0</v>
      </c>
      <c r="E86" s="74">
        <v>0</v>
      </c>
      <c r="F86" s="74">
        <v>0</v>
      </c>
      <c r="G86" s="74">
        <f>D86-E86</f>
        <v>0</v>
      </c>
    </row>
    <row r="87" spans="1:7" x14ac:dyDescent="0.25">
      <c r="A87" s="84" t="s">
        <v>307</v>
      </c>
      <c r="B87" s="74">
        <v>0</v>
      </c>
      <c r="C87" s="74">
        <v>0</v>
      </c>
      <c r="D87" s="74">
        <v>0</v>
      </c>
      <c r="E87" s="74">
        <v>0</v>
      </c>
      <c r="F87" s="74">
        <v>0</v>
      </c>
      <c r="G87" s="74">
        <f t="shared" ref="G87:G92" si="21">D87-E87</f>
        <v>0</v>
      </c>
    </row>
    <row r="88" spans="1:7" x14ac:dyDescent="0.25">
      <c r="A88" s="84" t="s">
        <v>308</v>
      </c>
      <c r="B88" s="74">
        <v>0</v>
      </c>
      <c r="C88" s="74">
        <v>0</v>
      </c>
      <c r="D88" s="74">
        <v>0</v>
      </c>
      <c r="E88" s="74">
        <v>0</v>
      </c>
      <c r="F88" s="74">
        <v>0</v>
      </c>
      <c r="G88" s="74">
        <f t="shared" si="21"/>
        <v>0</v>
      </c>
    </row>
    <row r="89" spans="1:7" x14ac:dyDescent="0.25">
      <c r="A89" s="84" t="s">
        <v>309</v>
      </c>
      <c r="B89" s="74">
        <v>0</v>
      </c>
      <c r="C89" s="74">
        <v>0</v>
      </c>
      <c r="D89" s="74">
        <v>0</v>
      </c>
      <c r="E89" s="74">
        <v>0</v>
      </c>
      <c r="F89" s="74">
        <v>0</v>
      </c>
      <c r="G89" s="74">
        <f t="shared" si="21"/>
        <v>0</v>
      </c>
    </row>
    <row r="90" spans="1:7" x14ac:dyDescent="0.25">
      <c r="A90" s="84" t="s">
        <v>310</v>
      </c>
      <c r="B90" s="74">
        <v>0</v>
      </c>
      <c r="C90" s="74">
        <v>0</v>
      </c>
      <c r="D90" s="74">
        <v>0</v>
      </c>
      <c r="E90" s="74">
        <v>0</v>
      </c>
      <c r="F90" s="74">
        <v>0</v>
      </c>
      <c r="G90" s="74">
        <f t="shared" si="21"/>
        <v>0</v>
      </c>
    </row>
    <row r="91" spans="1:7" x14ac:dyDescent="0.25">
      <c r="A91" s="84" t="s">
        <v>311</v>
      </c>
      <c r="B91" s="74">
        <v>0</v>
      </c>
      <c r="C91" s="74">
        <v>0</v>
      </c>
      <c r="D91" s="74">
        <v>0</v>
      </c>
      <c r="E91" s="74">
        <v>0</v>
      </c>
      <c r="F91" s="74">
        <v>0</v>
      </c>
      <c r="G91" s="74">
        <f t="shared" si="21"/>
        <v>0</v>
      </c>
    </row>
    <row r="92" spans="1:7" x14ac:dyDescent="0.25">
      <c r="A92" s="84" t="s">
        <v>312</v>
      </c>
      <c r="B92" s="74">
        <v>0</v>
      </c>
      <c r="C92" s="74">
        <v>0</v>
      </c>
      <c r="D92" s="74">
        <v>0</v>
      </c>
      <c r="E92" s="74">
        <v>0</v>
      </c>
      <c r="F92" s="74">
        <v>0</v>
      </c>
      <c r="G92" s="74">
        <f t="shared" si="21"/>
        <v>0</v>
      </c>
    </row>
    <row r="93" spans="1:7" x14ac:dyDescent="0.25">
      <c r="A93" s="83" t="s">
        <v>313</v>
      </c>
      <c r="B93" s="82">
        <f t="shared" ref="B93:G93" si="22">SUM(B94:B102)</f>
        <v>31235271.780000001</v>
      </c>
      <c r="C93" s="82">
        <f t="shared" si="22"/>
        <v>-127797.54999999999</v>
      </c>
      <c r="D93" s="82">
        <f t="shared" si="22"/>
        <v>31107474.229999997</v>
      </c>
      <c r="E93" s="82">
        <f t="shared" si="22"/>
        <v>31057389.659999996</v>
      </c>
      <c r="F93" s="82">
        <f t="shared" si="22"/>
        <v>31048749.659999996</v>
      </c>
      <c r="G93" s="82">
        <f t="shared" si="22"/>
        <v>50084.570000000298</v>
      </c>
    </row>
    <row r="94" spans="1:7" x14ac:dyDescent="0.25">
      <c r="A94" s="84" t="s">
        <v>314</v>
      </c>
      <c r="B94" s="181">
        <v>1603075</v>
      </c>
      <c r="C94" s="181">
        <v>-385599.58</v>
      </c>
      <c r="D94" s="180">
        <v>1217475.42</v>
      </c>
      <c r="E94" s="181">
        <v>1217473.58</v>
      </c>
      <c r="F94" s="181">
        <v>1217473.58</v>
      </c>
      <c r="G94" s="74">
        <f>D94-E94</f>
        <v>1.8399999998509884</v>
      </c>
    </row>
    <row r="95" spans="1:7" x14ac:dyDescent="0.25">
      <c r="A95" s="84" t="s">
        <v>315</v>
      </c>
      <c r="B95" s="181">
        <v>727151</v>
      </c>
      <c r="C95" s="181">
        <v>25414.98</v>
      </c>
      <c r="D95" s="180">
        <v>752565.98</v>
      </c>
      <c r="E95" s="181">
        <v>752565.98</v>
      </c>
      <c r="F95" s="181">
        <v>752565.98</v>
      </c>
      <c r="G95" s="74">
        <f t="shared" ref="G95:G102" si="23">D95-E95</f>
        <v>0</v>
      </c>
    </row>
    <row r="96" spans="1:7" x14ac:dyDescent="0.25">
      <c r="A96" s="84" t="s">
        <v>316</v>
      </c>
      <c r="B96" s="181">
        <v>6723.01</v>
      </c>
      <c r="C96" s="181">
        <v>-6723.01</v>
      </c>
      <c r="D96" s="180">
        <v>0</v>
      </c>
      <c r="E96" s="181">
        <v>0</v>
      </c>
      <c r="F96" s="181">
        <v>0</v>
      </c>
      <c r="G96" s="74">
        <f t="shared" si="23"/>
        <v>0</v>
      </c>
    </row>
    <row r="97" spans="1:7" x14ac:dyDescent="0.25">
      <c r="A97" s="84" t="s">
        <v>317</v>
      </c>
      <c r="B97" s="181">
        <v>2969051</v>
      </c>
      <c r="C97" s="181">
        <v>347357.13</v>
      </c>
      <c r="D97" s="180">
        <v>3316408.13</v>
      </c>
      <c r="E97" s="181">
        <v>3316408.13</v>
      </c>
      <c r="F97" s="181">
        <v>3316408.13</v>
      </c>
      <c r="G97" s="74">
        <f t="shared" si="23"/>
        <v>0</v>
      </c>
    </row>
    <row r="98" spans="1:7" x14ac:dyDescent="0.25">
      <c r="A98" s="86" t="s">
        <v>318</v>
      </c>
      <c r="B98" s="181">
        <v>407500</v>
      </c>
      <c r="C98" s="181">
        <v>-135749.35</v>
      </c>
      <c r="D98" s="180">
        <v>271750.65000000002</v>
      </c>
      <c r="E98" s="181">
        <v>271750.65000000002</v>
      </c>
      <c r="F98" s="181">
        <v>271750.65000000002</v>
      </c>
      <c r="G98" s="74">
        <f t="shared" si="23"/>
        <v>0</v>
      </c>
    </row>
    <row r="99" spans="1:7" x14ac:dyDescent="0.25">
      <c r="A99" s="84" t="s">
        <v>319</v>
      </c>
      <c r="B99" s="181">
        <v>16747569.99</v>
      </c>
      <c r="C99" s="181">
        <v>432903.71</v>
      </c>
      <c r="D99" s="180">
        <v>17180473.699999999</v>
      </c>
      <c r="E99" s="181">
        <v>17180391.059999999</v>
      </c>
      <c r="F99" s="181">
        <v>17180025.059999999</v>
      </c>
      <c r="G99" s="74">
        <f t="shared" si="23"/>
        <v>82.640000000596046</v>
      </c>
    </row>
    <row r="100" spans="1:7" x14ac:dyDescent="0.25">
      <c r="A100" s="84" t="s">
        <v>320</v>
      </c>
      <c r="B100" s="181">
        <v>3589534.77</v>
      </c>
      <c r="C100" s="181">
        <v>-8824.14</v>
      </c>
      <c r="D100" s="180">
        <v>3580710.63</v>
      </c>
      <c r="E100" s="181">
        <v>3530710.54</v>
      </c>
      <c r="F100" s="181">
        <v>3530710.54</v>
      </c>
      <c r="G100" s="74">
        <f t="shared" si="23"/>
        <v>50000.089999999851</v>
      </c>
    </row>
    <row r="101" spans="1:7" x14ac:dyDescent="0.25">
      <c r="A101" s="84" t="s">
        <v>321</v>
      </c>
      <c r="B101" s="181">
        <v>1050000</v>
      </c>
      <c r="C101" s="181">
        <v>-250594.27</v>
      </c>
      <c r="D101" s="180">
        <v>799405.73</v>
      </c>
      <c r="E101" s="181">
        <v>799405.73</v>
      </c>
      <c r="F101" s="181">
        <v>799405.73</v>
      </c>
      <c r="G101" s="74">
        <f t="shared" si="23"/>
        <v>0</v>
      </c>
    </row>
    <row r="102" spans="1:7" x14ac:dyDescent="0.25">
      <c r="A102" s="84" t="s">
        <v>322</v>
      </c>
      <c r="B102" s="181">
        <v>4134667.01</v>
      </c>
      <c r="C102" s="181">
        <v>-145983.01999999999</v>
      </c>
      <c r="D102" s="180">
        <v>3988683.9899999998</v>
      </c>
      <c r="E102" s="181">
        <v>3988683.99</v>
      </c>
      <c r="F102" s="181">
        <v>3980409.99</v>
      </c>
      <c r="G102" s="74">
        <f t="shared" si="23"/>
        <v>0</v>
      </c>
    </row>
    <row r="103" spans="1:7" x14ac:dyDescent="0.25">
      <c r="A103" s="83" t="s">
        <v>323</v>
      </c>
      <c r="B103" s="82">
        <f t="shared" ref="B103:G103" si="24">SUM(B104:B112)</f>
        <v>31733801.430000003</v>
      </c>
      <c r="C103" s="82">
        <f t="shared" si="24"/>
        <v>2655882.59</v>
      </c>
      <c r="D103" s="82">
        <f t="shared" si="24"/>
        <v>34389684.019999996</v>
      </c>
      <c r="E103" s="82">
        <f t="shared" si="24"/>
        <v>32243292.629999999</v>
      </c>
      <c r="F103" s="82">
        <f t="shared" si="24"/>
        <v>32243292.629999999</v>
      </c>
      <c r="G103" s="82">
        <f t="shared" si="24"/>
        <v>2146391.3899999992</v>
      </c>
    </row>
    <row r="104" spans="1:7" x14ac:dyDescent="0.25">
      <c r="A104" s="84" t="s">
        <v>324</v>
      </c>
      <c r="B104" s="183">
        <v>17600699.530000001</v>
      </c>
      <c r="C104" s="183">
        <v>-1253137.44</v>
      </c>
      <c r="D104" s="182">
        <v>16347562.090000002</v>
      </c>
      <c r="E104" s="183">
        <v>16347562.09</v>
      </c>
      <c r="F104" s="183">
        <v>16347562.09</v>
      </c>
      <c r="G104" s="74">
        <f>D104-E104</f>
        <v>0</v>
      </c>
    </row>
    <row r="105" spans="1:7" x14ac:dyDescent="0.25">
      <c r="A105" s="84" t="s">
        <v>325</v>
      </c>
      <c r="B105" s="183">
        <v>1136255.3500000001</v>
      </c>
      <c r="C105" s="183">
        <v>1453310.16</v>
      </c>
      <c r="D105" s="182">
        <v>2589565.5099999998</v>
      </c>
      <c r="E105" s="183">
        <v>2429484.9300000002</v>
      </c>
      <c r="F105" s="183">
        <v>2429484.9300000002</v>
      </c>
      <c r="G105" s="74">
        <f t="shared" ref="G105:G112" si="25">D105-E105</f>
        <v>160080.57999999961</v>
      </c>
    </row>
    <row r="106" spans="1:7" x14ac:dyDescent="0.25">
      <c r="A106" s="84" t="s">
        <v>326</v>
      </c>
      <c r="B106" s="183">
        <v>7120567.1100000003</v>
      </c>
      <c r="C106" s="183">
        <v>2770083.72</v>
      </c>
      <c r="D106" s="182">
        <v>9890650.8300000001</v>
      </c>
      <c r="E106" s="183">
        <v>7984341.5700000003</v>
      </c>
      <c r="F106" s="183">
        <v>7984341.5700000003</v>
      </c>
      <c r="G106" s="74">
        <f t="shared" si="25"/>
        <v>1906309.2599999998</v>
      </c>
    </row>
    <row r="107" spans="1:7" x14ac:dyDescent="0.25">
      <c r="A107" s="84" t="s">
        <v>327</v>
      </c>
      <c r="B107" s="183">
        <v>2615000</v>
      </c>
      <c r="C107" s="183">
        <v>240794.52</v>
      </c>
      <c r="D107" s="182">
        <v>2855794.52</v>
      </c>
      <c r="E107" s="183">
        <v>2855794.52</v>
      </c>
      <c r="F107" s="183">
        <v>2855794.52</v>
      </c>
      <c r="G107" s="74">
        <f t="shared" si="25"/>
        <v>0</v>
      </c>
    </row>
    <row r="108" spans="1:7" x14ac:dyDescent="0.25">
      <c r="A108" s="84" t="s">
        <v>328</v>
      </c>
      <c r="B108" s="183">
        <v>2711593.44</v>
      </c>
      <c r="C108" s="183">
        <v>-467813.37</v>
      </c>
      <c r="D108" s="182">
        <v>2243780.0699999998</v>
      </c>
      <c r="E108" s="183">
        <v>2243780.0699999998</v>
      </c>
      <c r="F108" s="183">
        <v>2243780.0699999998</v>
      </c>
      <c r="G108" s="74">
        <f t="shared" si="25"/>
        <v>0</v>
      </c>
    </row>
    <row r="109" spans="1:7" x14ac:dyDescent="0.25">
      <c r="A109" s="84" t="s">
        <v>329</v>
      </c>
      <c r="B109" s="183">
        <v>76000</v>
      </c>
      <c r="C109" s="183">
        <v>6380.57</v>
      </c>
      <c r="D109" s="182">
        <v>82380.570000000007</v>
      </c>
      <c r="E109" s="183">
        <v>82380.570000000007</v>
      </c>
      <c r="F109" s="183">
        <v>82380.570000000007</v>
      </c>
      <c r="G109" s="74">
        <f t="shared" si="25"/>
        <v>0</v>
      </c>
    </row>
    <row r="110" spans="1:7" x14ac:dyDescent="0.25">
      <c r="A110" s="84" t="s">
        <v>330</v>
      </c>
      <c r="B110" s="183">
        <v>33886</v>
      </c>
      <c r="C110" s="183">
        <v>-13272.18</v>
      </c>
      <c r="D110" s="182">
        <v>20613.82</v>
      </c>
      <c r="E110" s="183">
        <v>20613.82</v>
      </c>
      <c r="F110" s="183">
        <v>20613.82</v>
      </c>
      <c r="G110" s="74">
        <f t="shared" si="25"/>
        <v>0</v>
      </c>
    </row>
    <row r="111" spans="1:7" x14ac:dyDescent="0.25">
      <c r="A111" s="84" t="s">
        <v>331</v>
      </c>
      <c r="B111" s="183">
        <v>50000</v>
      </c>
      <c r="C111" s="183">
        <v>151185.54999999999</v>
      </c>
      <c r="D111" s="182">
        <v>201185.55</v>
      </c>
      <c r="E111" s="183">
        <v>121184</v>
      </c>
      <c r="F111" s="183">
        <v>121184</v>
      </c>
      <c r="G111" s="74">
        <f t="shared" si="25"/>
        <v>80001.549999999988</v>
      </c>
    </row>
    <row r="112" spans="1:7" x14ac:dyDescent="0.25">
      <c r="A112" s="84" t="s">
        <v>332</v>
      </c>
      <c r="B112" s="183">
        <v>389800</v>
      </c>
      <c r="C112" s="183">
        <v>-231648.94</v>
      </c>
      <c r="D112" s="182">
        <v>158151.06</v>
      </c>
      <c r="E112" s="183">
        <v>158151.06</v>
      </c>
      <c r="F112" s="183">
        <v>158151.06</v>
      </c>
      <c r="G112" s="74">
        <f t="shared" si="25"/>
        <v>0</v>
      </c>
    </row>
    <row r="113" spans="1:7" x14ac:dyDescent="0.25">
      <c r="A113" s="83" t="s">
        <v>333</v>
      </c>
      <c r="B113" s="82">
        <f t="shared" ref="B113:G113" si="26">SUM(B114:B122)</f>
        <v>33318714</v>
      </c>
      <c r="C113" s="82">
        <f t="shared" si="26"/>
        <v>11061500.32</v>
      </c>
      <c r="D113" s="82">
        <f t="shared" si="26"/>
        <v>44380214.32</v>
      </c>
      <c r="E113" s="82">
        <f t="shared" si="26"/>
        <v>40437504.700000003</v>
      </c>
      <c r="F113" s="82">
        <f t="shared" si="26"/>
        <v>40437504.700000003</v>
      </c>
      <c r="G113" s="82">
        <f t="shared" si="26"/>
        <v>3942709.620000001</v>
      </c>
    </row>
    <row r="114" spans="1:7" x14ac:dyDescent="0.25">
      <c r="A114" s="84" t="s">
        <v>334</v>
      </c>
      <c r="B114" s="185">
        <v>7000000</v>
      </c>
      <c r="C114" s="185">
        <v>0</v>
      </c>
      <c r="D114" s="184">
        <v>7000000</v>
      </c>
      <c r="E114" s="185">
        <v>7000000</v>
      </c>
      <c r="F114" s="185">
        <v>7000000</v>
      </c>
      <c r="G114" s="74">
        <f>D114-E114</f>
        <v>0</v>
      </c>
    </row>
    <row r="115" spans="1:7" x14ac:dyDescent="0.25">
      <c r="A115" s="84" t="s">
        <v>335</v>
      </c>
      <c r="B115" s="185">
        <v>100000</v>
      </c>
      <c r="C115" s="185">
        <v>-100000</v>
      </c>
      <c r="D115" s="184">
        <v>0</v>
      </c>
      <c r="E115" s="185">
        <v>0</v>
      </c>
      <c r="F115" s="185">
        <v>0</v>
      </c>
      <c r="G115" s="74">
        <f t="shared" ref="G115:G122" si="27">D115-E115</f>
        <v>0</v>
      </c>
    </row>
    <row r="116" spans="1:7" x14ac:dyDescent="0.25">
      <c r="A116" s="84" t="s">
        <v>336</v>
      </c>
      <c r="B116" s="185">
        <v>12500000</v>
      </c>
      <c r="C116" s="185">
        <v>62141.4</v>
      </c>
      <c r="D116" s="184">
        <v>12562141.4</v>
      </c>
      <c r="E116" s="185">
        <v>12160768.9</v>
      </c>
      <c r="F116" s="185">
        <v>12160768.9</v>
      </c>
      <c r="G116" s="74">
        <f t="shared" si="27"/>
        <v>401372.5</v>
      </c>
    </row>
    <row r="117" spans="1:7" x14ac:dyDescent="0.25">
      <c r="A117" s="84" t="s">
        <v>337</v>
      </c>
      <c r="B117" s="185">
        <v>13718714</v>
      </c>
      <c r="C117" s="185">
        <v>11099358.92</v>
      </c>
      <c r="D117" s="184">
        <v>24818072.920000002</v>
      </c>
      <c r="E117" s="185">
        <v>21276735.800000001</v>
      </c>
      <c r="F117" s="185">
        <v>21276735.800000001</v>
      </c>
      <c r="G117" s="74">
        <f t="shared" si="27"/>
        <v>3541337.120000001</v>
      </c>
    </row>
    <row r="118" spans="1:7" x14ac:dyDescent="0.25">
      <c r="A118" s="84" t="s">
        <v>338</v>
      </c>
      <c r="B118" s="184">
        <v>0</v>
      </c>
      <c r="C118" s="184">
        <v>0</v>
      </c>
      <c r="D118" s="184">
        <v>0</v>
      </c>
      <c r="E118" s="184">
        <v>0</v>
      </c>
      <c r="F118" s="184">
        <v>0</v>
      </c>
      <c r="G118" s="74">
        <f t="shared" si="27"/>
        <v>0</v>
      </c>
    </row>
    <row r="119" spans="1:7" x14ac:dyDescent="0.25">
      <c r="A119" s="84" t="s">
        <v>339</v>
      </c>
      <c r="B119" s="184">
        <v>0</v>
      </c>
      <c r="C119" s="184">
        <v>0</v>
      </c>
      <c r="D119" s="184">
        <v>0</v>
      </c>
      <c r="E119" s="184">
        <v>0</v>
      </c>
      <c r="F119" s="184">
        <v>0</v>
      </c>
      <c r="G119" s="74">
        <f t="shared" si="27"/>
        <v>0</v>
      </c>
    </row>
    <row r="120" spans="1:7" x14ac:dyDescent="0.25">
      <c r="A120" s="84" t="s">
        <v>340</v>
      </c>
      <c r="B120" s="184">
        <v>0</v>
      </c>
      <c r="C120" s="184">
        <v>0</v>
      </c>
      <c r="D120" s="184">
        <v>0</v>
      </c>
      <c r="E120" s="184">
        <v>0</v>
      </c>
      <c r="F120" s="184">
        <v>0</v>
      </c>
      <c r="G120" s="74">
        <f t="shared" si="27"/>
        <v>0</v>
      </c>
    </row>
    <row r="121" spans="1:7" x14ac:dyDescent="0.25">
      <c r="A121" s="84" t="s">
        <v>341</v>
      </c>
      <c r="B121" s="184">
        <v>0</v>
      </c>
      <c r="C121" s="184">
        <v>0</v>
      </c>
      <c r="D121" s="184">
        <v>0</v>
      </c>
      <c r="E121" s="184">
        <v>0</v>
      </c>
      <c r="F121" s="184">
        <v>0</v>
      </c>
      <c r="G121" s="74">
        <f t="shared" si="27"/>
        <v>0</v>
      </c>
    </row>
    <row r="122" spans="1:7" x14ac:dyDescent="0.25">
      <c r="A122" s="84" t="s">
        <v>342</v>
      </c>
      <c r="B122" s="184">
        <v>0</v>
      </c>
      <c r="C122" s="184">
        <v>0</v>
      </c>
      <c r="D122" s="184">
        <v>0</v>
      </c>
      <c r="E122" s="184">
        <v>0</v>
      </c>
      <c r="F122" s="184">
        <v>0</v>
      </c>
      <c r="G122" s="74">
        <f t="shared" si="27"/>
        <v>0</v>
      </c>
    </row>
    <row r="123" spans="1:7" x14ac:dyDescent="0.25">
      <c r="A123" s="83" t="s">
        <v>343</v>
      </c>
      <c r="B123" s="82">
        <f t="shared" ref="B123:G123" si="28">SUM(B124:B132)</f>
        <v>18100000</v>
      </c>
      <c r="C123" s="82">
        <f t="shared" si="28"/>
        <v>-946263.44000000006</v>
      </c>
      <c r="D123" s="82">
        <f t="shared" si="28"/>
        <v>17153736.559999999</v>
      </c>
      <c r="E123" s="82">
        <f t="shared" si="28"/>
        <v>16905587.629999999</v>
      </c>
      <c r="F123" s="82">
        <f t="shared" si="28"/>
        <v>16905587.629999999</v>
      </c>
      <c r="G123" s="82">
        <f t="shared" si="28"/>
        <v>248148.93000000014</v>
      </c>
    </row>
    <row r="124" spans="1:7" x14ac:dyDescent="0.25">
      <c r="A124" s="84" t="s">
        <v>344</v>
      </c>
      <c r="B124" s="187">
        <v>0</v>
      </c>
      <c r="C124" s="187">
        <v>1069909.3500000001</v>
      </c>
      <c r="D124" s="186">
        <v>1069909.3500000001</v>
      </c>
      <c r="E124" s="187">
        <v>837816.34</v>
      </c>
      <c r="F124" s="187">
        <v>837816.34</v>
      </c>
      <c r="G124" s="74">
        <f>D124-E124</f>
        <v>232093.01000000013</v>
      </c>
    </row>
    <row r="125" spans="1:7" x14ac:dyDescent="0.25">
      <c r="A125" s="84" t="s">
        <v>345</v>
      </c>
      <c r="B125" s="187">
        <v>0</v>
      </c>
      <c r="C125" s="187">
        <v>41869.410000000003</v>
      </c>
      <c r="D125" s="186">
        <v>41869.410000000003</v>
      </c>
      <c r="E125" s="187">
        <v>41562.51</v>
      </c>
      <c r="F125" s="187">
        <v>41562.51</v>
      </c>
      <c r="G125" s="74">
        <f t="shared" ref="G125:G132" si="29">D125-E125</f>
        <v>306.90000000000146</v>
      </c>
    </row>
    <row r="126" spans="1:7" x14ac:dyDescent="0.25">
      <c r="A126" s="84" t="s">
        <v>346</v>
      </c>
      <c r="B126" s="187">
        <v>100000</v>
      </c>
      <c r="C126" s="187">
        <v>-19148</v>
      </c>
      <c r="D126" s="186">
        <v>80852</v>
      </c>
      <c r="E126" s="187">
        <v>80852</v>
      </c>
      <c r="F126" s="187">
        <v>80852</v>
      </c>
      <c r="G126" s="74">
        <f t="shared" si="29"/>
        <v>0</v>
      </c>
    </row>
    <row r="127" spans="1:7" x14ac:dyDescent="0.25">
      <c r="A127" s="84" t="s">
        <v>347</v>
      </c>
      <c r="B127" s="187">
        <v>14800000</v>
      </c>
      <c r="C127" s="187">
        <v>-2133350.1</v>
      </c>
      <c r="D127" s="186">
        <v>12666649.9</v>
      </c>
      <c r="E127" s="187">
        <v>12666649.9</v>
      </c>
      <c r="F127" s="187">
        <v>12666649.9</v>
      </c>
      <c r="G127" s="74">
        <f t="shared" si="29"/>
        <v>0</v>
      </c>
    </row>
    <row r="128" spans="1:7" x14ac:dyDescent="0.25">
      <c r="A128" s="84" t="s">
        <v>348</v>
      </c>
      <c r="B128" s="186">
        <v>0</v>
      </c>
      <c r="C128" s="186">
        <v>0</v>
      </c>
      <c r="D128" s="186">
        <v>0</v>
      </c>
      <c r="E128" s="186">
        <v>0</v>
      </c>
      <c r="F128" s="186">
        <v>0</v>
      </c>
      <c r="G128" s="74">
        <f t="shared" si="29"/>
        <v>0</v>
      </c>
    </row>
    <row r="129" spans="1:7" x14ac:dyDescent="0.25">
      <c r="A129" s="84" t="s">
        <v>349</v>
      </c>
      <c r="B129" s="187">
        <v>3200000</v>
      </c>
      <c r="C129" s="187">
        <v>94455.9</v>
      </c>
      <c r="D129" s="186">
        <v>3294455.9</v>
      </c>
      <c r="E129" s="187">
        <v>3278706.88</v>
      </c>
      <c r="F129" s="187">
        <v>3278706.88</v>
      </c>
      <c r="G129" s="74">
        <f t="shared" si="29"/>
        <v>15749.020000000019</v>
      </c>
    </row>
    <row r="130" spans="1:7" x14ac:dyDescent="0.25">
      <c r="A130" s="84" t="s">
        <v>350</v>
      </c>
      <c r="B130" s="186">
        <v>0</v>
      </c>
      <c r="C130" s="186">
        <v>0</v>
      </c>
      <c r="D130" s="186">
        <v>0</v>
      </c>
      <c r="E130" s="186">
        <v>0</v>
      </c>
      <c r="F130" s="186">
        <v>0</v>
      </c>
      <c r="G130" s="74">
        <f t="shared" si="29"/>
        <v>0</v>
      </c>
    </row>
    <row r="131" spans="1:7" x14ac:dyDescent="0.25">
      <c r="A131" s="84" t="s">
        <v>351</v>
      </c>
      <c r="B131" s="186">
        <v>0</v>
      </c>
      <c r="C131" s="186">
        <v>0</v>
      </c>
      <c r="D131" s="186">
        <v>0</v>
      </c>
      <c r="E131" s="186">
        <v>0</v>
      </c>
      <c r="F131" s="186">
        <v>0</v>
      </c>
      <c r="G131" s="74">
        <f t="shared" si="29"/>
        <v>0</v>
      </c>
    </row>
    <row r="132" spans="1:7" x14ac:dyDescent="0.25">
      <c r="A132" s="84" t="s">
        <v>352</v>
      </c>
      <c r="B132" s="187">
        <v>0</v>
      </c>
      <c r="C132" s="187">
        <v>0</v>
      </c>
      <c r="D132" s="186">
        <v>0</v>
      </c>
      <c r="E132" s="187">
        <v>0</v>
      </c>
      <c r="F132" s="187">
        <v>0</v>
      </c>
      <c r="G132" s="74">
        <f t="shared" si="29"/>
        <v>0</v>
      </c>
    </row>
    <row r="133" spans="1:7" x14ac:dyDescent="0.25">
      <c r="A133" s="83" t="s">
        <v>353</v>
      </c>
      <c r="B133" s="82">
        <f t="shared" ref="B133:G133" si="30">SUM(B134:B136)</f>
        <v>123655545</v>
      </c>
      <c r="C133" s="82">
        <f t="shared" si="30"/>
        <v>97397888.429999992</v>
      </c>
      <c r="D133" s="82">
        <f t="shared" si="30"/>
        <v>221053433.43000001</v>
      </c>
      <c r="E133" s="82">
        <f t="shared" si="30"/>
        <v>189204277.61000001</v>
      </c>
      <c r="F133" s="82">
        <f t="shared" si="30"/>
        <v>188490137.39000002</v>
      </c>
      <c r="G133" s="82">
        <f t="shared" si="30"/>
        <v>31849155.819999985</v>
      </c>
    </row>
    <row r="134" spans="1:7" x14ac:dyDescent="0.25">
      <c r="A134" s="84" t="s">
        <v>354</v>
      </c>
      <c r="B134" s="189">
        <v>121655545</v>
      </c>
      <c r="C134" s="189">
        <v>94105168.159999996</v>
      </c>
      <c r="D134" s="188">
        <v>215760713.16</v>
      </c>
      <c r="E134" s="189">
        <v>186170869.52000001</v>
      </c>
      <c r="F134" s="189">
        <v>185456729.30000001</v>
      </c>
      <c r="G134" s="74">
        <f>D134-E134</f>
        <v>29589843.639999986</v>
      </c>
    </row>
    <row r="135" spans="1:7" x14ac:dyDescent="0.25">
      <c r="A135" s="84" t="s">
        <v>355</v>
      </c>
      <c r="B135" s="189">
        <v>2000000</v>
      </c>
      <c r="C135" s="189">
        <v>3292720.27</v>
      </c>
      <c r="D135" s="188">
        <v>5292720.2699999996</v>
      </c>
      <c r="E135" s="189">
        <v>3033408.09</v>
      </c>
      <c r="F135" s="189">
        <v>3033408.09</v>
      </c>
      <c r="G135" s="74">
        <f t="shared" ref="G135:G136" si="31">D135-E135</f>
        <v>2259312.1799999997</v>
      </c>
    </row>
    <row r="136" spans="1:7" x14ac:dyDescent="0.25">
      <c r="A136" s="84" t="s">
        <v>356</v>
      </c>
      <c r="B136" s="188">
        <v>0</v>
      </c>
      <c r="C136" s="188">
        <v>0</v>
      </c>
      <c r="D136" s="188">
        <v>0</v>
      </c>
      <c r="E136" s="188">
        <v>0</v>
      </c>
      <c r="F136" s="188">
        <v>0</v>
      </c>
      <c r="G136" s="74">
        <f t="shared" si="31"/>
        <v>0</v>
      </c>
    </row>
    <row r="137" spans="1:7" x14ac:dyDescent="0.25">
      <c r="A137" s="83" t="s">
        <v>357</v>
      </c>
      <c r="B137" s="82">
        <f t="shared" ref="B137:G137" si="32">SUM(B138:B142,B144:B145)</f>
        <v>0</v>
      </c>
      <c r="C137" s="82">
        <f t="shared" si="32"/>
        <v>0</v>
      </c>
      <c r="D137" s="82">
        <f t="shared" si="32"/>
        <v>0</v>
      </c>
      <c r="E137" s="82">
        <f t="shared" si="32"/>
        <v>0</v>
      </c>
      <c r="F137" s="82">
        <f t="shared" si="32"/>
        <v>0</v>
      </c>
      <c r="G137" s="82">
        <f t="shared" si="32"/>
        <v>0</v>
      </c>
    </row>
    <row r="138" spans="1:7" x14ac:dyDescent="0.25">
      <c r="A138" s="84" t="s">
        <v>358</v>
      </c>
      <c r="B138" s="74">
        <v>0</v>
      </c>
      <c r="C138" s="74">
        <v>0</v>
      </c>
      <c r="D138" s="74">
        <v>0</v>
      </c>
      <c r="E138" s="74">
        <v>0</v>
      </c>
      <c r="F138" s="74">
        <v>0</v>
      </c>
      <c r="G138" s="74">
        <f>D138-E138</f>
        <v>0</v>
      </c>
    </row>
    <row r="139" spans="1:7" x14ac:dyDescent="0.25">
      <c r="A139" s="84" t="s">
        <v>359</v>
      </c>
      <c r="B139" s="74">
        <v>0</v>
      </c>
      <c r="C139" s="74">
        <v>0</v>
      </c>
      <c r="D139" s="74">
        <v>0</v>
      </c>
      <c r="E139" s="74">
        <v>0</v>
      </c>
      <c r="F139" s="74">
        <v>0</v>
      </c>
      <c r="G139" s="74">
        <f t="shared" ref="G139:G145" si="33">D139-E139</f>
        <v>0</v>
      </c>
    </row>
    <row r="140" spans="1:7" x14ac:dyDescent="0.25">
      <c r="A140" s="84" t="s">
        <v>360</v>
      </c>
      <c r="B140" s="74">
        <v>0</v>
      </c>
      <c r="C140" s="74">
        <v>0</v>
      </c>
      <c r="D140" s="74">
        <v>0</v>
      </c>
      <c r="E140" s="74">
        <v>0</v>
      </c>
      <c r="F140" s="74">
        <v>0</v>
      </c>
      <c r="G140" s="74">
        <f t="shared" si="33"/>
        <v>0</v>
      </c>
    </row>
    <row r="141" spans="1:7" x14ac:dyDescent="0.25">
      <c r="A141" s="84" t="s">
        <v>361</v>
      </c>
      <c r="B141" s="74">
        <v>0</v>
      </c>
      <c r="C141" s="74">
        <v>0</v>
      </c>
      <c r="D141" s="74">
        <v>0</v>
      </c>
      <c r="E141" s="74">
        <v>0</v>
      </c>
      <c r="F141" s="74">
        <v>0</v>
      </c>
      <c r="G141" s="74">
        <f t="shared" si="33"/>
        <v>0</v>
      </c>
    </row>
    <row r="142" spans="1:7" x14ac:dyDescent="0.25">
      <c r="A142" s="84" t="s">
        <v>362</v>
      </c>
      <c r="B142" s="74">
        <v>0</v>
      </c>
      <c r="C142" s="74">
        <v>0</v>
      </c>
      <c r="D142" s="74">
        <v>0</v>
      </c>
      <c r="E142" s="74">
        <v>0</v>
      </c>
      <c r="F142" s="74">
        <v>0</v>
      </c>
      <c r="G142" s="74">
        <f t="shared" si="33"/>
        <v>0</v>
      </c>
    </row>
    <row r="143" spans="1:7" x14ac:dyDescent="0.25">
      <c r="A143" s="84" t="s">
        <v>363</v>
      </c>
      <c r="B143" s="74">
        <v>0</v>
      </c>
      <c r="C143" s="74">
        <v>0</v>
      </c>
      <c r="D143" s="74">
        <v>0</v>
      </c>
      <c r="E143" s="74">
        <v>0</v>
      </c>
      <c r="F143" s="74">
        <v>0</v>
      </c>
      <c r="G143" s="74">
        <f t="shared" si="33"/>
        <v>0</v>
      </c>
    </row>
    <row r="144" spans="1:7" x14ac:dyDescent="0.25">
      <c r="A144" s="84" t="s">
        <v>364</v>
      </c>
      <c r="B144" s="74">
        <v>0</v>
      </c>
      <c r="C144" s="74">
        <v>0</v>
      </c>
      <c r="D144" s="74">
        <v>0</v>
      </c>
      <c r="E144" s="74">
        <v>0</v>
      </c>
      <c r="F144" s="74">
        <v>0</v>
      </c>
      <c r="G144" s="74">
        <f t="shared" si="33"/>
        <v>0</v>
      </c>
    </row>
    <row r="145" spans="1:7" x14ac:dyDescent="0.25">
      <c r="A145" s="84" t="s">
        <v>365</v>
      </c>
      <c r="B145" s="74">
        <v>0</v>
      </c>
      <c r="C145" s="74">
        <v>0</v>
      </c>
      <c r="D145" s="74">
        <v>0</v>
      </c>
      <c r="E145" s="74">
        <v>0</v>
      </c>
      <c r="F145" s="74">
        <v>0</v>
      </c>
      <c r="G145" s="74">
        <f t="shared" si="33"/>
        <v>0</v>
      </c>
    </row>
    <row r="146" spans="1:7" x14ac:dyDescent="0.25">
      <c r="A146" s="83" t="s">
        <v>366</v>
      </c>
      <c r="B146" s="82">
        <f t="shared" ref="B146:G146" si="34">SUM(B147:B149)</f>
        <v>668000</v>
      </c>
      <c r="C146" s="82">
        <f t="shared" si="34"/>
        <v>4907905.72</v>
      </c>
      <c r="D146" s="82">
        <f t="shared" si="34"/>
        <v>5575905.7199999997</v>
      </c>
      <c r="E146" s="82">
        <f t="shared" si="34"/>
        <v>5071816.57</v>
      </c>
      <c r="F146" s="82">
        <f t="shared" si="34"/>
        <v>5071816.57</v>
      </c>
      <c r="G146" s="82">
        <f t="shared" si="34"/>
        <v>504089.14999999944</v>
      </c>
    </row>
    <row r="147" spans="1:7" x14ac:dyDescent="0.25">
      <c r="A147" s="84" t="s">
        <v>367</v>
      </c>
      <c r="B147" s="74">
        <v>0</v>
      </c>
      <c r="C147" s="74">
        <v>0</v>
      </c>
      <c r="D147" s="74">
        <v>0</v>
      </c>
      <c r="E147" s="74">
        <v>0</v>
      </c>
      <c r="F147" s="74">
        <v>0</v>
      </c>
      <c r="G147" s="74">
        <f>D147-E147</f>
        <v>0</v>
      </c>
    </row>
    <row r="148" spans="1:7" x14ac:dyDescent="0.25">
      <c r="A148" s="84" t="s">
        <v>368</v>
      </c>
      <c r="B148" s="74">
        <v>0</v>
      </c>
      <c r="C148" s="74">
        <v>0</v>
      </c>
      <c r="D148" s="74">
        <v>0</v>
      </c>
      <c r="E148" s="74">
        <v>0</v>
      </c>
      <c r="F148" s="74">
        <v>0</v>
      </c>
      <c r="G148" s="74">
        <f t="shared" ref="G148:G149" si="35">D148-E148</f>
        <v>0</v>
      </c>
    </row>
    <row r="149" spans="1:7" x14ac:dyDescent="0.25">
      <c r="A149" s="84" t="s">
        <v>369</v>
      </c>
      <c r="B149" s="191">
        <v>668000</v>
      </c>
      <c r="C149" s="191">
        <v>4907905.72</v>
      </c>
      <c r="D149" s="190">
        <v>5575905.7199999997</v>
      </c>
      <c r="E149" s="191">
        <v>5071816.57</v>
      </c>
      <c r="F149" s="191">
        <v>5071816.57</v>
      </c>
      <c r="G149" s="74">
        <f t="shared" si="35"/>
        <v>504089.14999999944</v>
      </c>
    </row>
    <row r="150" spans="1:7" x14ac:dyDescent="0.25">
      <c r="A150" s="83" t="s">
        <v>370</v>
      </c>
      <c r="B150" s="82">
        <f t="shared" ref="B150:G150" si="36">SUM(B151:B157)</f>
        <v>0</v>
      </c>
      <c r="C150" s="82">
        <f t="shared" si="36"/>
        <v>0</v>
      </c>
      <c r="D150" s="82">
        <f t="shared" si="36"/>
        <v>0</v>
      </c>
      <c r="E150" s="82">
        <f t="shared" si="36"/>
        <v>0</v>
      </c>
      <c r="F150" s="82">
        <f t="shared" si="36"/>
        <v>0</v>
      </c>
      <c r="G150" s="82">
        <f t="shared" si="36"/>
        <v>0</v>
      </c>
    </row>
    <row r="151" spans="1:7" x14ac:dyDescent="0.25">
      <c r="A151" s="84" t="s">
        <v>371</v>
      </c>
      <c r="B151" s="74">
        <v>0</v>
      </c>
      <c r="C151" s="74">
        <v>0</v>
      </c>
      <c r="D151" s="74">
        <v>0</v>
      </c>
      <c r="E151" s="74">
        <v>0</v>
      </c>
      <c r="F151" s="74">
        <v>0</v>
      </c>
      <c r="G151" s="74">
        <f>D151-E151</f>
        <v>0</v>
      </c>
    </row>
    <row r="152" spans="1:7" x14ac:dyDescent="0.25">
      <c r="A152" s="84" t="s">
        <v>372</v>
      </c>
      <c r="B152" s="74">
        <v>0</v>
      </c>
      <c r="C152" s="74">
        <v>0</v>
      </c>
      <c r="D152" s="74">
        <v>0</v>
      </c>
      <c r="E152" s="74">
        <v>0</v>
      </c>
      <c r="F152" s="74">
        <v>0</v>
      </c>
      <c r="G152" s="74">
        <f t="shared" ref="G152:G157" si="37">D152-E152</f>
        <v>0</v>
      </c>
    </row>
    <row r="153" spans="1:7" x14ac:dyDescent="0.25">
      <c r="A153" s="84" t="s">
        <v>373</v>
      </c>
      <c r="B153" s="74">
        <v>0</v>
      </c>
      <c r="C153" s="74">
        <v>0</v>
      </c>
      <c r="D153" s="74">
        <v>0</v>
      </c>
      <c r="E153" s="74">
        <v>0</v>
      </c>
      <c r="F153" s="74">
        <v>0</v>
      </c>
      <c r="G153" s="74">
        <f t="shared" si="37"/>
        <v>0</v>
      </c>
    </row>
    <row r="154" spans="1:7" x14ac:dyDescent="0.25">
      <c r="A154" s="86" t="s">
        <v>374</v>
      </c>
      <c r="B154" s="74">
        <v>0</v>
      </c>
      <c r="C154" s="74">
        <v>0</v>
      </c>
      <c r="D154" s="74">
        <v>0</v>
      </c>
      <c r="E154" s="74">
        <v>0</v>
      </c>
      <c r="F154" s="74">
        <v>0</v>
      </c>
      <c r="G154" s="74">
        <f t="shared" si="37"/>
        <v>0</v>
      </c>
    </row>
    <row r="155" spans="1:7" x14ac:dyDescent="0.25">
      <c r="A155" s="84" t="s">
        <v>375</v>
      </c>
      <c r="B155" s="74">
        <v>0</v>
      </c>
      <c r="C155" s="74">
        <v>0</v>
      </c>
      <c r="D155" s="74">
        <v>0</v>
      </c>
      <c r="E155" s="74">
        <v>0</v>
      </c>
      <c r="F155" s="74">
        <v>0</v>
      </c>
      <c r="G155" s="74">
        <f t="shared" si="37"/>
        <v>0</v>
      </c>
    </row>
    <row r="156" spans="1:7" x14ac:dyDescent="0.25">
      <c r="A156" s="84" t="s">
        <v>376</v>
      </c>
      <c r="B156" s="74">
        <v>0</v>
      </c>
      <c r="C156" s="74">
        <v>0</v>
      </c>
      <c r="D156" s="74">
        <v>0</v>
      </c>
      <c r="E156" s="74">
        <v>0</v>
      </c>
      <c r="F156" s="74">
        <v>0</v>
      </c>
      <c r="G156" s="74">
        <f t="shared" si="37"/>
        <v>0</v>
      </c>
    </row>
    <row r="157" spans="1:7" x14ac:dyDescent="0.25">
      <c r="A157" s="84" t="s">
        <v>377</v>
      </c>
      <c r="B157" s="74">
        <v>0</v>
      </c>
      <c r="C157" s="74">
        <v>0</v>
      </c>
      <c r="D157" s="74">
        <v>0</v>
      </c>
      <c r="E157" s="74">
        <v>0</v>
      </c>
      <c r="F157" s="74">
        <v>0</v>
      </c>
      <c r="G157" s="74">
        <f t="shared" si="37"/>
        <v>0</v>
      </c>
    </row>
    <row r="158" spans="1:7" x14ac:dyDescent="0.25">
      <c r="A158" s="87"/>
      <c r="B158" s="88"/>
      <c r="C158" s="88"/>
      <c r="D158" s="88"/>
      <c r="E158" s="88"/>
      <c r="F158" s="88"/>
      <c r="G158" s="88"/>
    </row>
    <row r="159" spans="1:7" x14ac:dyDescent="0.25">
      <c r="A159" s="28" t="s">
        <v>379</v>
      </c>
      <c r="B159" s="89">
        <f t="shared" ref="B159:G159" si="38">B9+B84</f>
        <v>455621729.63999999</v>
      </c>
      <c r="C159" s="89">
        <f t="shared" si="38"/>
        <v>195096031.42000002</v>
      </c>
      <c r="D159" s="89">
        <f>D9+D84</f>
        <v>650717761.05999994</v>
      </c>
      <c r="E159" s="89">
        <f t="shared" si="38"/>
        <v>579169360.15999997</v>
      </c>
      <c r="F159" s="89">
        <f t="shared" si="38"/>
        <v>574769526.58000004</v>
      </c>
      <c r="G159" s="89">
        <f t="shared" si="38"/>
        <v>71548400.900000006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G39:G47 B38:F38 G49:G57 B48:F48 G59:G61 B58:F58 G63:G70 B62:F62 B71:F71 B103:C103 B93:C93 E93:F93 G11:G17 B75:F83 B113:F113 B123:F123 B133:F133 B137:F146 B150:F158 E103:F103 B85:F92 B84:C84 E84:F84 B159:C159 E159:F15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56"/>
  <sheetViews>
    <sheetView showGridLines="0" topLeftCell="A40" zoomScale="75" zoomScaleNormal="75" workbookViewId="0">
      <selection activeCell="F59" sqref="F59"/>
    </sheetView>
  </sheetViews>
  <sheetFormatPr baseColWidth="10" defaultColWidth="11" defaultRowHeight="15" x14ac:dyDescent="0.25"/>
  <cols>
    <col min="1" max="1" width="62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45" t="s">
        <v>380</v>
      </c>
      <c r="B1" s="246"/>
      <c r="C1" s="246"/>
      <c r="D1" s="246"/>
      <c r="E1" s="246"/>
      <c r="F1" s="246"/>
      <c r="G1" s="247"/>
    </row>
    <row r="2" spans="1:7" ht="15" customHeight="1" x14ac:dyDescent="0.25">
      <c r="A2" s="107" t="str">
        <f>'Formato 1'!A2</f>
        <v>MUNICIPIO DE SAN FELIPE</v>
      </c>
      <c r="B2" s="108"/>
      <c r="C2" s="108"/>
      <c r="D2" s="108"/>
      <c r="E2" s="108"/>
      <c r="F2" s="108"/>
      <c r="G2" s="109"/>
    </row>
    <row r="3" spans="1:7" ht="15" customHeight="1" x14ac:dyDescent="0.25">
      <c r="A3" s="110" t="s">
        <v>296</v>
      </c>
      <c r="B3" s="111"/>
      <c r="C3" s="111"/>
      <c r="D3" s="111"/>
      <c r="E3" s="111"/>
      <c r="F3" s="111"/>
      <c r="G3" s="112"/>
    </row>
    <row r="4" spans="1:7" ht="15" customHeight="1" x14ac:dyDescent="0.25">
      <c r="A4" s="110" t="s">
        <v>381</v>
      </c>
      <c r="B4" s="111"/>
      <c r="C4" s="111"/>
      <c r="D4" s="111"/>
      <c r="E4" s="111"/>
      <c r="F4" s="111"/>
      <c r="G4" s="112"/>
    </row>
    <row r="5" spans="1:7" ht="15" customHeight="1" x14ac:dyDescent="0.25">
      <c r="A5" s="110" t="str">
        <f>'Formato 3'!A4</f>
        <v>Del 1 de Enero al 31 de Diciembre de 2024 (b)</v>
      </c>
      <c r="B5" s="111"/>
      <c r="C5" s="111"/>
      <c r="D5" s="111"/>
      <c r="E5" s="111"/>
      <c r="F5" s="111"/>
      <c r="G5" s="112"/>
    </row>
    <row r="6" spans="1:7" x14ac:dyDescent="0.25">
      <c r="A6" s="113" t="s">
        <v>2</v>
      </c>
      <c r="B6" s="114"/>
      <c r="C6" s="114"/>
      <c r="D6" s="114"/>
      <c r="E6" s="114"/>
      <c r="F6" s="114"/>
      <c r="G6" s="115"/>
    </row>
    <row r="7" spans="1:7" ht="15" customHeight="1" x14ac:dyDescent="0.25">
      <c r="A7" s="240" t="s">
        <v>4</v>
      </c>
      <c r="B7" s="242" t="s">
        <v>298</v>
      </c>
      <c r="C7" s="242"/>
      <c r="D7" s="242"/>
      <c r="E7" s="242"/>
      <c r="F7" s="242"/>
      <c r="G7" s="244" t="s">
        <v>299</v>
      </c>
    </row>
    <row r="8" spans="1:7" ht="30" x14ac:dyDescent="0.25">
      <c r="A8" s="241"/>
      <c r="B8" s="24" t="s">
        <v>300</v>
      </c>
      <c r="C8" s="7" t="s">
        <v>230</v>
      </c>
      <c r="D8" s="24" t="s">
        <v>231</v>
      </c>
      <c r="E8" s="24" t="s">
        <v>186</v>
      </c>
      <c r="F8" s="24" t="s">
        <v>203</v>
      </c>
      <c r="G8" s="243"/>
    </row>
    <row r="9" spans="1:7" ht="15.75" customHeight="1" x14ac:dyDescent="0.25">
      <c r="A9" s="25" t="s">
        <v>382</v>
      </c>
      <c r="B9" s="29">
        <f t="shared" ref="B9:F9" si="0">SUM(B10:B36)</f>
        <v>216910397.43000004</v>
      </c>
      <c r="C9" s="29">
        <f t="shared" si="0"/>
        <v>80146915.350000009</v>
      </c>
      <c r="D9" s="29">
        <f t="shared" si="0"/>
        <v>297057312.77999991</v>
      </c>
      <c r="E9" s="29">
        <f t="shared" si="0"/>
        <v>264249491.36000001</v>
      </c>
      <c r="F9" s="29">
        <f t="shared" si="0"/>
        <v>260572438</v>
      </c>
      <c r="G9" s="29">
        <f>SUM(G10:G36)</f>
        <v>32807821.420000002</v>
      </c>
    </row>
    <row r="10" spans="1:7" x14ac:dyDescent="0.25">
      <c r="A10" s="159" t="s">
        <v>593</v>
      </c>
      <c r="B10" s="192">
        <v>34971354.299999997</v>
      </c>
      <c r="C10" s="192">
        <v>-763744.97</v>
      </c>
      <c r="D10" s="157">
        <f>B10+C10</f>
        <v>34207609.329999998</v>
      </c>
      <c r="E10" s="197">
        <v>32415207.379999999</v>
      </c>
      <c r="F10" s="197">
        <v>32302118.129999999</v>
      </c>
      <c r="G10" s="74">
        <f t="shared" ref="G10:G36" si="1">D10-E10</f>
        <v>1792401.9499999993</v>
      </c>
    </row>
    <row r="11" spans="1:7" x14ac:dyDescent="0.25">
      <c r="A11" s="159" t="s">
        <v>594</v>
      </c>
      <c r="B11" s="192">
        <v>2278968.17</v>
      </c>
      <c r="C11" s="192">
        <v>262605.27</v>
      </c>
      <c r="D11" s="157">
        <f t="shared" ref="D11:D36" si="2">B11+C11</f>
        <v>2541573.44</v>
      </c>
      <c r="E11" s="197">
        <v>2132261.96</v>
      </c>
      <c r="F11" s="197">
        <v>2076927.94</v>
      </c>
      <c r="G11" s="74">
        <f t="shared" si="1"/>
        <v>409311.48</v>
      </c>
    </row>
    <row r="12" spans="1:7" x14ac:dyDescent="0.25">
      <c r="A12" s="159" t="s">
        <v>595</v>
      </c>
      <c r="B12" s="192">
        <v>11396087.67</v>
      </c>
      <c r="C12" s="192">
        <v>-1131176.6599999999</v>
      </c>
      <c r="D12" s="157">
        <f t="shared" si="2"/>
        <v>10264911.01</v>
      </c>
      <c r="E12" s="197">
        <v>8052840.1900000004</v>
      </c>
      <c r="F12" s="197">
        <v>7894204.1500000004</v>
      </c>
      <c r="G12" s="74">
        <f t="shared" si="1"/>
        <v>2212070.8199999994</v>
      </c>
    </row>
    <row r="13" spans="1:7" x14ac:dyDescent="0.25">
      <c r="A13" s="159" t="s">
        <v>596</v>
      </c>
      <c r="B13" s="192">
        <v>17253096.600000001</v>
      </c>
      <c r="C13" s="192">
        <v>2244384.4</v>
      </c>
      <c r="D13" s="157">
        <f t="shared" si="2"/>
        <v>19497481</v>
      </c>
      <c r="E13" s="197">
        <v>15092236.41</v>
      </c>
      <c r="F13" s="197">
        <v>14979591.5</v>
      </c>
      <c r="G13" s="74">
        <f t="shared" si="1"/>
        <v>4405244.59</v>
      </c>
    </row>
    <row r="14" spans="1:7" x14ac:dyDescent="0.25">
      <c r="A14" s="159" t="s">
        <v>597</v>
      </c>
      <c r="B14" s="192">
        <v>5345770.05</v>
      </c>
      <c r="C14" s="192">
        <v>-843264.16</v>
      </c>
      <c r="D14" s="157">
        <f t="shared" si="2"/>
        <v>4502505.8899999997</v>
      </c>
      <c r="E14" s="197">
        <v>4279521.6100000003</v>
      </c>
      <c r="F14" s="197">
        <v>4103787</v>
      </c>
      <c r="G14" s="74">
        <f t="shared" si="1"/>
        <v>222984.27999999933</v>
      </c>
    </row>
    <row r="15" spans="1:7" x14ac:dyDescent="0.25">
      <c r="A15" s="159" t="s">
        <v>598</v>
      </c>
      <c r="B15" s="192">
        <v>14767383.289999999</v>
      </c>
      <c r="C15" s="192">
        <v>59275610.130000003</v>
      </c>
      <c r="D15" s="157">
        <f t="shared" si="2"/>
        <v>74042993.420000002</v>
      </c>
      <c r="E15" s="197">
        <v>69675802.5</v>
      </c>
      <c r="F15" s="197">
        <v>69430712.680000007</v>
      </c>
      <c r="G15" s="74">
        <f t="shared" si="1"/>
        <v>4367190.9200000018</v>
      </c>
    </row>
    <row r="16" spans="1:7" x14ac:dyDescent="0.25">
      <c r="A16" s="159" t="s">
        <v>599</v>
      </c>
      <c r="B16" s="192">
        <v>6021667.3499999996</v>
      </c>
      <c r="C16" s="192">
        <v>-165498.46</v>
      </c>
      <c r="D16" s="157">
        <f t="shared" si="2"/>
        <v>5856168.8899999997</v>
      </c>
      <c r="E16" s="197">
        <v>4746365.37</v>
      </c>
      <c r="F16" s="197">
        <v>4611003.76</v>
      </c>
      <c r="G16" s="74">
        <f t="shared" si="1"/>
        <v>1109803.5199999996</v>
      </c>
    </row>
    <row r="17" spans="1:7" x14ac:dyDescent="0.25">
      <c r="A17" s="159" t="s">
        <v>600</v>
      </c>
      <c r="B17" s="192">
        <v>47015888.090000004</v>
      </c>
      <c r="C17" s="192">
        <v>-1049527.56</v>
      </c>
      <c r="D17" s="157">
        <f t="shared" si="2"/>
        <v>45966360.530000001</v>
      </c>
      <c r="E17" s="197">
        <v>43754390.659999996</v>
      </c>
      <c r="F17" s="197">
        <v>42614393.579999998</v>
      </c>
      <c r="G17" s="74">
        <f t="shared" si="1"/>
        <v>2211969.8700000048</v>
      </c>
    </row>
    <row r="18" spans="1:7" s="158" customFormat="1" x14ac:dyDescent="0.25">
      <c r="A18" s="159" t="s">
        <v>601</v>
      </c>
      <c r="B18" s="192">
        <v>585409.72</v>
      </c>
      <c r="C18" s="192">
        <v>55500</v>
      </c>
      <c r="D18" s="157">
        <f t="shared" si="2"/>
        <v>640909.72</v>
      </c>
      <c r="E18" s="197">
        <v>497444.09</v>
      </c>
      <c r="F18" s="197">
        <v>484915.76</v>
      </c>
      <c r="G18" s="74">
        <f t="shared" si="1"/>
        <v>143465.62999999995</v>
      </c>
    </row>
    <row r="19" spans="1:7" s="158" customFormat="1" x14ac:dyDescent="0.25">
      <c r="A19" s="159" t="s">
        <v>602</v>
      </c>
      <c r="B19" s="192">
        <v>1416790.66</v>
      </c>
      <c r="C19" s="192">
        <v>1510.38</v>
      </c>
      <c r="D19" s="157">
        <f t="shared" si="2"/>
        <v>1418301.0399999998</v>
      </c>
      <c r="E19" s="197">
        <v>1070242.78</v>
      </c>
      <c r="F19" s="197">
        <v>1049635.3</v>
      </c>
      <c r="G19" s="74">
        <f t="shared" si="1"/>
        <v>348058.25999999978</v>
      </c>
    </row>
    <row r="20" spans="1:7" s="158" customFormat="1" x14ac:dyDescent="0.25">
      <c r="A20" s="159" t="s">
        <v>603</v>
      </c>
      <c r="B20" s="192">
        <v>3600668.67</v>
      </c>
      <c r="C20" s="192">
        <v>-241712.36</v>
      </c>
      <c r="D20" s="157">
        <f t="shared" si="2"/>
        <v>3358956.31</v>
      </c>
      <c r="E20" s="197">
        <v>3079523.94</v>
      </c>
      <c r="F20" s="197">
        <v>2997065.58</v>
      </c>
      <c r="G20" s="74">
        <f t="shared" si="1"/>
        <v>279432.37000000011</v>
      </c>
    </row>
    <row r="21" spans="1:7" s="158" customFormat="1" x14ac:dyDescent="0.25">
      <c r="A21" s="159" t="s">
        <v>604</v>
      </c>
      <c r="B21" s="192">
        <v>9539616.9399999995</v>
      </c>
      <c r="C21" s="192">
        <v>8507075.0399999991</v>
      </c>
      <c r="D21" s="157">
        <f t="shared" si="2"/>
        <v>18046691.979999997</v>
      </c>
      <c r="E21" s="197">
        <v>17622654.989999998</v>
      </c>
      <c r="F21" s="197">
        <v>17540253.82</v>
      </c>
      <c r="G21" s="74">
        <f t="shared" si="1"/>
        <v>424036.98999999836</v>
      </c>
    </row>
    <row r="22" spans="1:7" s="158" customFormat="1" x14ac:dyDescent="0.25">
      <c r="A22" s="159" t="s">
        <v>605</v>
      </c>
      <c r="B22" s="192">
        <v>2368970.38</v>
      </c>
      <c r="C22" s="192">
        <v>72500</v>
      </c>
      <c r="D22" s="157">
        <f t="shared" si="2"/>
        <v>2441470.38</v>
      </c>
      <c r="E22" s="197">
        <v>2220972.2799999998</v>
      </c>
      <c r="F22" s="197">
        <v>2154321.33</v>
      </c>
      <c r="G22" s="74">
        <f t="shared" si="1"/>
        <v>220498.10000000009</v>
      </c>
    </row>
    <row r="23" spans="1:7" s="158" customFormat="1" x14ac:dyDescent="0.25">
      <c r="A23" s="159" t="s">
        <v>606</v>
      </c>
      <c r="B23" s="192">
        <v>2646825.21</v>
      </c>
      <c r="C23" s="192">
        <v>512228</v>
      </c>
      <c r="D23" s="157">
        <f t="shared" si="2"/>
        <v>3159053.21</v>
      </c>
      <c r="E23" s="197">
        <v>2849826.99</v>
      </c>
      <c r="F23" s="197">
        <v>2782536.14</v>
      </c>
      <c r="G23" s="74">
        <f t="shared" si="1"/>
        <v>309226.21999999974</v>
      </c>
    </row>
    <row r="24" spans="1:7" s="158" customFormat="1" x14ac:dyDescent="0.25">
      <c r="A24" s="159" t="s">
        <v>607</v>
      </c>
      <c r="B24" s="192">
        <v>2173760.2200000002</v>
      </c>
      <c r="C24" s="192">
        <v>-404401.52</v>
      </c>
      <c r="D24" s="157">
        <f t="shared" si="2"/>
        <v>1769358.7000000002</v>
      </c>
      <c r="E24" s="197">
        <v>1491380.23</v>
      </c>
      <c r="F24" s="197">
        <v>1461593.94</v>
      </c>
      <c r="G24" s="74">
        <f t="shared" si="1"/>
        <v>277978.4700000002</v>
      </c>
    </row>
    <row r="25" spans="1:7" s="158" customFormat="1" x14ac:dyDescent="0.25">
      <c r="A25" s="159" t="s">
        <v>608</v>
      </c>
      <c r="B25" s="192">
        <v>16665968.369999999</v>
      </c>
      <c r="C25" s="192">
        <v>5704106.7000000002</v>
      </c>
      <c r="D25" s="157">
        <f t="shared" si="2"/>
        <v>22370075.07</v>
      </c>
      <c r="E25" s="197">
        <v>16686229.6</v>
      </c>
      <c r="F25" s="197">
        <v>16271189.140000001</v>
      </c>
      <c r="G25" s="74">
        <f t="shared" si="1"/>
        <v>5683845.4700000007</v>
      </c>
    </row>
    <row r="26" spans="1:7" s="158" customFormat="1" x14ac:dyDescent="0.25">
      <c r="A26" s="159" t="s">
        <v>609</v>
      </c>
      <c r="B26" s="192">
        <v>5476650.0300000003</v>
      </c>
      <c r="C26" s="192">
        <v>51214.19</v>
      </c>
      <c r="D26" s="157">
        <f t="shared" si="2"/>
        <v>5527864.2200000007</v>
      </c>
      <c r="E26" s="197">
        <v>5197240.3099999996</v>
      </c>
      <c r="F26" s="197">
        <v>5051586.87</v>
      </c>
      <c r="G26" s="74">
        <f t="shared" si="1"/>
        <v>330623.91000000108</v>
      </c>
    </row>
    <row r="27" spans="1:7" s="158" customFormat="1" x14ac:dyDescent="0.25">
      <c r="A27" s="159" t="s">
        <v>610</v>
      </c>
      <c r="B27" s="192">
        <v>807368.86</v>
      </c>
      <c r="C27" s="192">
        <v>6000</v>
      </c>
      <c r="D27" s="157">
        <f t="shared" si="2"/>
        <v>813368.86</v>
      </c>
      <c r="E27" s="197">
        <v>682599.9</v>
      </c>
      <c r="F27" s="197">
        <v>664876.16</v>
      </c>
      <c r="G27" s="74">
        <f t="shared" si="1"/>
        <v>130768.95999999996</v>
      </c>
    </row>
    <row r="28" spans="1:7" s="158" customFormat="1" x14ac:dyDescent="0.25">
      <c r="A28" s="159" t="s">
        <v>611</v>
      </c>
      <c r="B28" s="192">
        <v>2436783.91</v>
      </c>
      <c r="C28" s="192">
        <v>126420</v>
      </c>
      <c r="D28" s="157">
        <f t="shared" si="2"/>
        <v>2563203.91</v>
      </c>
      <c r="E28" s="197">
        <v>2165140.9900000002</v>
      </c>
      <c r="F28" s="197">
        <v>2113249.4</v>
      </c>
      <c r="G28" s="74">
        <f t="shared" si="1"/>
        <v>398062.91999999993</v>
      </c>
    </row>
    <row r="29" spans="1:7" s="158" customFormat="1" x14ac:dyDescent="0.25">
      <c r="A29" s="159" t="s">
        <v>612</v>
      </c>
      <c r="B29" s="192">
        <v>4378589.8600000003</v>
      </c>
      <c r="C29" s="192">
        <v>20409.5</v>
      </c>
      <c r="D29" s="157">
        <f t="shared" si="2"/>
        <v>4398999.3600000003</v>
      </c>
      <c r="E29" s="197">
        <v>4151729.4</v>
      </c>
      <c r="F29" s="197">
        <v>4033500.43</v>
      </c>
      <c r="G29" s="74">
        <f t="shared" si="1"/>
        <v>247269.96000000043</v>
      </c>
    </row>
    <row r="30" spans="1:7" s="158" customFormat="1" x14ac:dyDescent="0.25">
      <c r="A30" s="159" t="s">
        <v>613</v>
      </c>
      <c r="B30" s="192">
        <v>3763582.23</v>
      </c>
      <c r="C30" s="192">
        <v>19668.04</v>
      </c>
      <c r="D30" s="157">
        <f t="shared" si="2"/>
        <v>3783250.27</v>
      </c>
      <c r="E30" s="197">
        <v>3392537.33</v>
      </c>
      <c r="F30" s="197">
        <v>3321083.94</v>
      </c>
      <c r="G30" s="74">
        <f t="shared" si="1"/>
        <v>390712.93999999994</v>
      </c>
    </row>
    <row r="31" spans="1:7" s="158" customFormat="1" x14ac:dyDescent="0.25">
      <c r="A31" s="159" t="s">
        <v>614</v>
      </c>
      <c r="B31" s="192">
        <v>1494605.49</v>
      </c>
      <c r="C31" s="192">
        <v>14000</v>
      </c>
      <c r="D31" s="157">
        <f t="shared" si="2"/>
        <v>1508605.49</v>
      </c>
      <c r="E31" s="197">
        <v>1267735.04</v>
      </c>
      <c r="F31" s="197">
        <v>1262996.6200000001</v>
      </c>
      <c r="G31" s="74">
        <f t="shared" si="1"/>
        <v>240870.44999999995</v>
      </c>
    </row>
    <row r="32" spans="1:7" s="158" customFormat="1" x14ac:dyDescent="0.25">
      <c r="A32" s="159" t="s">
        <v>615</v>
      </c>
      <c r="B32" s="192">
        <v>8711858.7699999996</v>
      </c>
      <c r="C32" s="192">
        <v>5648099.1500000004</v>
      </c>
      <c r="D32" s="157">
        <f t="shared" si="2"/>
        <v>14359957.92</v>
      </c>
      <c r="E32" s="197">
        <v>9153530.8599999994</v>
      </c>
      <c r="F32" s="197">
        <v>9083740.4100000001</v>
      </c>
      <c r="G32" s="74">
        <f t="shared" si="1"/>
        <v>5206427.0600000005</v>
      </c>
    </row>
    <row r="33" spans="1:7" s="158" customFormat="1" x14ac:dyDescent="0.25">
      <c r="A33" s="159" t="s">
        <v>616</v>
      </c>
      <c r="B33" s="192">
        <v>6275848.2800000003</v>
      </c>
      <c r="C33" s="192">
        <v>1979500</v>
      </c>
      <c r="D33" s="157">
        <f t="shared" si="2"/>
        <v>8255348.2800000003</v>
      </c>
      <c r="E33" s="197">
        <v>7883840.7999999998</v>
      </c>
      <c r="F33" s="197">
        <v>7719778.0999999996</v>
      </c>
      <c r="G33" s="74">
        <f t="shared" si="1"/>
        <v>371507.48000000045</v>
      </c>
    </row>
    <row r="34" spans="1:7" s="158" customFormat="1" x14ac:dyDescent="0.25">
      <c r="A34" s="159" t="s">
        <v>617</v>
      </c>
      <c r="B34" s="192">
        <v>494989.57</v>
      </c>
      <c r="C34" s="192">
        <v>-41140.42</v>
      </c>
      <c r="D34" s="157">
        <f t="shared" si="2"/>
        <v>453849.15</v>
      </c>
      <c r="E34" s="197">
        <v>325881.84000000003</v>
      </c>
      <c r="F34" s="197">
        <v>319716.15999999997</v>
      </c>
      <c r="G34" s="74">
        <f t="shared" si="1"/>
        <v>127967.31</v>
      </c>
    </row>
    <row r="35" spans="1:7" s="158" customFormat="1" x14ac:dyDescent="0.25">
      <c r="A35" s="159" t="s">
        <v>618</v>
      </c>
      <c r="B35" s="192">
        <v>620209.9</v>
      </c>
      <c r="C35" s="192">
        <v>65000</v>
      </c>
      <c r="D35" s="157">
        <f t="shared" si="2"/>
        <v>685209.9</v>
      </c>
      <c r="E35" s="197">
        <v>571064.01</v>
      </c>
      <c r="F35" s="197">
        <v>559111.52</v>
      </c>
      <c r="G35" s="74">
        <f t="shared" si="1"/>
        <v>114145.89000000001</v>
      </c>
    </row>
    <row r="36" spans="1:7" s="158" customFormat="1" x14ac:dyDescent="0.25">
      <c r="A36" s="159" t="s">
        <v>619</v>
      </c>
      <c r="B36" s="192">
        <v>4401684.84</v>
      </c>
      <c r="C36" s="192">
        <v>221550.66</v>
      </c>
      <c r="D36" s="157">
        <f t="shared" si="2"/>
        <v>4623235.5</v>
      </c>
      <c r="E36" s="197">
        <v>3791289.9</v>
      </c>
      <c r="F36" s="197">
        <v>3688548.64</v>
      </c>
      <c r="G36" s="74">
        <f t="shared" si="1"/>
        <v>831945.60000000009</v>
      </c>
    </row>
    <row r="37" spans="1:7" x14ac:dyDescent="0.25">
      <c r="A37" s="30" t="s">
        <v>150</v>
      </c>
      <c r="B37" s="48"/>
      <c r="C37" s="48"/>
      <c r="D37" s="48"/>
      <c r="E37" s="48"/>
      <c r="F37" s="48"/>
      <c r="G37" s="48"/>
    </row>
    <row r="38" spans="1:7" x14ac:dyDescent="0.25">
      <c r="A38" s="3" t="s">
        <v>383</v>
      </c>
      <c r="B38" s="4">
        <f t="shared" ref="B38:F38" si="3">SUM(B39:B53)</f>
        <v>238711332.20999998</v>
      </c>
      <c r="C38" s="4">
        <f t="shared" si="3"/>
        <v>114949116.07000002</v>
      </c>
      <c r="D38" s="4">
        <f t="shared" si="3"/>
        <v>353660448.27999991</v>
      </c>
      <c r="E38" s="4">
        <f t="shared" si="3"/>
        <v>314919868.79999995</v>
      </c>
      <c r="F38" s="4">
        <f t="shared" si="3"/>
        <v>314197088.57999992</v>
      </c>
      <c r="G38" s="4">
        <f>SUM(G39:G53)</f>
        <v>38740579.479999989</v>
      </c>
    </row>
    <row r="39" spans="1:7" x14ac:dyDescent="0.25">
      <c r="A39" s="159" t="s">
        <v>593</v>
      </c>
      <c r="B39" s="195">
        <v>7000000</v>
      </c>
      <c r="C39" s="195">
        <v>0</v>
      </c>
      <c r="D39" s="157">
        <f t="shared" ref="D39:D53" si="4">B39+C39</f>
        <v>7000000</v>
      </c>
      <c r="E39" s="198">
        <v>7000000</v>
      </c>
      <c r="F39" s="198">
        <v>7000000</v>
      </c>
      <c r="G39" s="74">
        <f t="shared" ref="G39:G53" si="5">D39-E39</f>
        <v>0</v>
      </c>
    </row>
    <row r="40" spans="1:7" x14ac:dyDescent="0.25">
      <c r="A40" s="159" t="s">
        <v>597</v>
      </c>
      <c r="B40" s="195">
        <v>10905984.039999999</v>
      </c>
      <c r="C40" s="195">
        <v>-754753.28</v>
      </c>
      <c r="D40" s="157">
        <f t="shared" si="4"/>
        <v>10151230.76</v>
      </c>
      <c r="E40" s="198">
        <v>10151230.76</v>
      </c>
      <c r="F40" s="198">
        <v>10151230.76</v>
      </c>
      <c r="G40" s="74">
        <f t="shared" si="5"/>
        <v>0</v>
      </c>
    </row>
    <row r="41" spans="1:7" x14ac:dyDescent="0.25">
      <c r="A41" s="159" t="s">
        <v>598</v>
      </c>
      <c r="B41" s="195">
        <v>145569525</v>
      </c>
      <c r="C41" s="195">
        <v>111609133.81</v>
      </c>
      <c r="D41" s="157">
        <f t="shared" si="4"/>
        <v>257178658.81</v>
      </c>
      <c r="E41" s="198">
        <v>221489554.15000001</v>
      </c>
      <c r="F41" s="198">
        <v>220767393.93000001</v>
      </c>
      <c r="G41" s="74">
        <f t="shared" si="5"/>
        <v>35689104.659999996</v>
      </c>
    </row>
    <row r="42" spans="1:7" x14ac:dyDescent="0.25">
      <c r="A42" s="159" t="s">
        <v>599</v>
      </c>
      <c r="B42" s="195">
        <v>1117116.3400000001</v>
      </c>
      <c r="C42" s="195">
        <v>1712914.56</v>
      </c>
      <c r="D42" s="157">
        <f t="shared" si="4"/>
        <v>2830030.9000000004</v>
      </c>
      <c r="E42" s="198">
        <v>2669948.48</v>
      </c>
      <c r="F42" s="198">
        <v>2669948.48</v>
      </c>
      <c r="G42" s="74">
        <f t="shared" si="5"/>
        <v>160082.42000000039</v>
      </c>
    </row>
    <row r="43" spans="1:7" x14ac:dyDescent="0.25">
      <c r="A43" s="159" t="s">
        <v>600</v>
      </c>
      <c r="B43" s="195">
        <v>20461900</v>
      </c>
      <c r="C43" s="195">
        <v>1835983.03</v>
      </c>
      <c r="D43" s="157">
        <f t="shared" si="4"/>
        <v>22297883.030000001</v>
      </c>
      <c r="E43" s="198">
        <v>20038570.850000001</v>
      </c>
      <c r="F43" s="198">
        <v>20038570.850000001</v>
      </c>
      <c r="G43" s="74">
        <f t="shared" si="5"/>
        <v>2259312.1799999997</v>
      </c>
    </row>
    <row r="44" spans="1:7" x14ac:dyDescent="0.25">
      <c r="A44" s="159" t="s">
        <v>602</v>
      </c>
      <c r="B44" s="195">
        <v>0</v>
      </c>
      <c r="C44" s="195">
        <v>100001.83</v>
      </c>
      <c r="D44" s="157">
        <f t="shared" si="4"/>
        <v>100001.83</v>
      </c>
      <c r="E44" s="198">
        <v>99987.36</v>
      </c>
      <c r="F44" s="198">
        <v>99987.36</v>
      </c>
      <c r="G44" s="74">
        <f t="shared" si="5"/>
        <v>14.470000000001164</v>
      </c>
    </row>
    <row r="45" spans="1:7" x14ac:dyDescent="0.25">
      <c r="A45" s="159" t="s">
        <v>603</v>
      </c>
      <c r="B45" s="195">
        <v>11258500</v>
      </c>
      <c r="C45" s="195">
        <v>535751.03</v>
      </c>
      <c r="D45" s="157">
        <f t="shared" si="4"/>
        <v>11794251.029999999</v>
      </c>
      <c r="E45" s="198">
        <v>11307128.529999999</v>
      </c>
      <c r="F45" s="198">
        <v>11307128.529999999</v>
      </c>
      <c r="G45" s="74">
        <f t="shared" si="5"/>
        <v>487122.5</v>
      </c>
    </row>
    <row r="46" spans="1:7" x14ac:dyDescent="0.25">
      <c r="A46" s="159" t="s">
        <v>604</v>
      </c>
      <c r="B46" s="195">
        <v>0</v>
      </c>
      <c r="C46" s="195">
        <v>80000</v>
      </c>
      <c r="D46" s="157">
        <f t="shared" si="4"/>
        <v>80000</v>
      </c>
      <c r="E46" s="198">
        <v>0</v>
      </c>
      <c r="F46" s="198">
        <v>0</v>
      </c>
      <c r="G46" s="74">
        <f t="shared" si="5"/>
        <v>80000</v>
      </c>
    </row>
    <row r="47" spans="1:7" s="158" customFormat="1" x14ac:dyDescent="0.25">
      <c r="A47" s="159" t="s">
        <v>605</v>
      </c>
      <c r="B47" s="195">
        <v>739000</v>
      </c>
      <c r="C47" s="195">
        <v>-134588.66</v>
      </c>
      <c r="D47" s="157">
        <f t="shared" si="4"/>
        <v>604411.34</v>
      </c>
      <c r="E47" s="198">
        <v>604411.34</v>
      </c>
      <c r="F47" s="198">
        <v>604411.34</v>
      </c>
      <c r="G47" s="74">
        <f t="shared" si="5"/>
        <v>0</v>
      </c>
    </row>
    <row r="48" spans="1:7" s="158" customFormat="1" x14ac:dyDescent="0.25">
      <c r="A48" s="159" t="s">
        <v>606</v>
      </c>
      <c r="B48" s="195">
        <v>0</v>
      </c>
      <c r="C48" s="195">
        <v>245882.18</v>
      </c>
      <c r="D48" s="157">
        <f t="shared" si="4"/>
        <v>245882.18</v>
      </c>
      <c r="E48" s="198">
        <v>245880.63</v>
      </c>
      <c r="F48" s="198">
        <v>245880.63</v>
      </c>
      <c r="G48" s="74">
        <f t="shared" si="5"/>
        <v>1.5499999999883585</v>
      </c>
    </row>
    <row r="49" spans="1:7" s="158" customFormat="1" x14ac:dyDescent="0.25">
      <c r="A49" s="159" t="s">
        <v>608</v>
      </c>
      <c r="B49" s="195">
        <v>35414894.829999998</v>
      </c>
      <c r="C49" s="195">
        <v>-997097.99</v>
      </c>
      <c r="D49" s="157">
        <f t="shared" si="4"/>
        <v>34417796.839999996</v>
      </c>
      <c r="E49" s="198">
        <v>34402948.539999999</v>
      </c>
      <c r="F49" s="198">
        <v>34402328.539999999</v>
      </c>
      <c r="G49" s="74">
        <f t="shared" si="5"/>
        <v>14848.29999999702</v>
      </c>
    </row>
    <row r="50" spans="1:7" s="158" customFormat="1" x14ac:dyDescent="0.25">
      <c r="A50" s="159" t="s">
        <v>609</v>
      </c>
      <c r="B50" s="195">
        <v>1144132</v>
      </c>
      <c r="C50" s="195">
        <v>386167.26</v>
      </c>
      <c r="D50" s="157">
        <f t="shared" si="4"/>
        <v>1530299.26</v>
      </c>
      <c r="E50" s="198">
        <v>1530288.59</v>
      </c>
      <c r="F50" s="198">
        <v>1530288.59</v>
      </c>
      <c r="G50" s="74">
        <f t="shared" si="5"/>
        <v>10.669999999925494</v>
      </c>
    </row>
    <row r="51" spans="1:7" s="158" customFormat="1" x14ac:dyDescent="0.25">
      <c r="A51" s="159" t="s">
        <v>612</v>
      </c>
      <c r="B51" s="195">
        <v>1500000</v>
      </c>
      <c r="C51" s="195">
        <v>-4200</v>
      </c>
      <c r="D51" s="157">
        <f t="shared" si="4"/>
        <v>1495800</v>
      </c>
      <c r="E51" s="198">
        <v>1495800</v>
      </c>
      <c r="F51" s="198">
        <v>1495800</v>
      </c>
      <c r="G51" s="74">
        <f t="shared" si="5"/>
        <v>0</v>
      </c>
    </row>
    <row r="52" spans="1:7" s="194" customFormat="1" x14ac:dyDescent="0.25">
      <c r="A52" s="196" t="s">
        <v>613</v>
      </c>
      <c r="B52" s="195">
        <v>0</v>
      </c>
      <c r="C52" s="195">
        <v>50000</v>
      </c>
      <c r="D52" s="157">
        <f t="shared" si="4"/>
        <v>50000</v>
      </c>
      <c r="E52" s="198">
        <v>0</v>
      </c>
      <c r="F52" s="198">
        <v>0</v>
      </c>
      <c r="G52" s="74">
        <f t="shared" si="5"/>
        <v>50000</v>
      </c>
    </row>
    <row r="53" spans="1:7" s="158" customFormat="1" x14ac:dyDescent="0.25">
      <c r="A53" s="159" t="s">
        <v>616</v>
      </c>
      <c r="B53" s="195">
        <v>3600280</v>
      </c>
      <c r="C53" s="195">
        <v>283922.3</v>
      </c>
      <c r="D53" s="157">
        <f t="shared" si="4"/>
        <v>3884202.3</v>
      </c>
      <c r="E53" s="198">
        <v>3884119.57</v>
      </c>
      <c r="F53" s="198">
        <v>3884119.57</v>
      </c>
      <c r="G53" s="74">
        <f t="shared" si="5"/>
        <v>82.729999999981374</v>
      </c>
    </row>
    <row r="54" spans="1:7" x14ac:dyDescent="0.25">
      <c r="A54" s="30" t="s">
        <v>150</v>
      </c>
      <c r="B54" s="193">
        <v>3600280</v>
      </c>
      <c r="C54" s="193">
        <v>283922.3</v>
      </c>
      <c r="D54" s="48"/>
      <c r="E54" s="48"/>
      <c r="F54" s="48"/>
      <c r="G54" s="48"/>
    </row>
    <row r="55" spans="1:7" x14ac:dyDescent="0.25">
      <c r="A55" s="3" t="s">
        <v>379</v>
      </c>
      <c r="B55" s="4">
        <f>SUM(B38,B9)</f>
        <v>455621729.63999999</v>
      </c>
      <c r="C55" s="4">
        <f t="shared" ref="C55:G55" si="6">SUM(C38,C9)</f>
        <v>195096031.42000002</v>
      </c>
      <c r="D55" s="4">
        <f t="shared" si="6"/>
        <v>650717761.05999982</v>
      </c>
      <c r="E55" s="4">
        <f t="shared" si="6"/>
        <v>579169360.15999997</v>
      </c>
      <c r="F55" s="4">
        <f t="shared" si="6"/>
        <v>574769526.57999992</v>
      </c>
      <c r="G55" s="4">
        <f t="shared" si="6"/>
        <v>71548400.899999991</v>
      </c>
    </row>
    <row r="56" spans="1:7" x14ac:dyDescent="0.25">
      <c r="A56" s="54"/>
      <c r="B56" s="54"/>
      <c r="C56" s="54"/>
      <c r="D56" s="54"/>
      <c r="E56" s="54"/>
      <c r="F56" s="54"/>
      <c r="G56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G9 B54:G55 B37:G38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55:C55 B37:C37 G54 G40:G53 G9:G36 G55 G37 D54:F54 D37:F37 D55:F55 D9:F36 D40:F53" unlockedFormula="1"/>
    <ignoredError sqref="G38:G39 D38:F39" formulaRange="1" unlockedFormula="1"/>
    <ignoredError sqref="B38:C3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zoomScale="60" zoomScaleNormal="60" workbookViewId="0">
      <selection activeCell="C14" sqref="C14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51" t="s">
        <v>384</v>
      </c>
      <c r="B1" s="252"/>
      <c r="C1" s="252"/>
      <c r="D1" s="252"/>
      <c r="E1" s="252"/>
      <c r="F1" s="252"/>
      <c r="G1" s="252"/>
    </row>
    <row r="2" spans="1:7" x14ac:dyDescent="0.25">
      <c r="A2" s="107" t="str">
        <f>'Formato 1'!A2</f>
        <v>MUNICIPIO DE SAN FELIPE</v>
      </c>
      <c r="B2" s="108"/>
      <c r="C2" s="108"/>
      <c r="D2" s="108"/>
      <c r="E2" s="108"/>
      <c r="F2" s="108"/>
      <c r="G2" s="109"/>
    </row>
    <row r="3" spans="1:7" x14ac:dyDescent="0.25">
      <c r="A3" s="110" t="s">
        <v>385</v>
      </c>
      <c r="B3" s="111"/>
      <c r="C3" s="111"/>
      <c r="D3" s="111"/>
      <c r="E3" s="111"/>
      <c r="F3" s="111"/>
      <c r="G3" s="112"/>
    </row>
    <row r="4" spans="1:7" x14ac:dyDescent="0.25">
      <c r="A4" s="110" t="s">
        <v>386</v>
      </c>
      <c r="B4" s="111"/>
      <c r="C4" s="111"/>
      <c r="D4" s="111"/>
      <c r="E4" s="111"/>
      <c r="F4" s="111"/>
      <c r="G4" s="112"/>
    </row>
    <row r="5" spans="1:7" x14ac:dyDescent="0.25">
      <c r="A5" s="110" t="str">
        <f>'Formato 3'!A4</f>
        <v>Del 1 de Enero al 31 de Diciembre de 2024 (b)</v>
      </c>
      <c r="B5" s="111"/>
      <c r="C5" s="111"/>
      <c r="D5" s="111"/>
      <c r="E5" s="111"/>
      <c r="F5" s="111"/>
      <c r="G5" s="112"/>
    </row>
    <row r="6" spans="1:7" x14ac:dyDescent="0.25">
      <c r="A6" s="113" t="s">
        <v>2</v>
      </c>
      <c r="B6" s="114"/>
      <c r="C6" s="114"/>
      <c r="D6" s="114"/>
      <c r="E6" s="114"/>
      <c r="F6" s="114"/>
      <c r="G6" s="115"/>
    </row>
    <row r="7" spans="1:7" ht="15.75" customHeight="1" x14ac:dyDescent="0.25">
      <c r="A7" s="240" t="s">
        <v>4</v>
      </c>
      <c r="B7" s="248" t="s">
        <v>298</v>
      </c>
      <c r="C7" s="249"/>
      <c r="D7" s="249"/>
      <c r="E7" s="249"/>
      <c r="F7" s="250"/>
      <c r="G7" s="244" t="s">
        <v>387</v>
      </c>
    </row>
    <row r="8" spans="1:7" ht="30" x14ac:dyDescent="0.25">
      <c r="A8" s="241"/>
      <c r="B8" s="24" t="s">
        <v>300</v>
      </c>
      <c r="C8" s="7" t="s">
        <v>388</v>
      </c>
      <c r="D8" s="24" t="s">
        <v>302</v>
      </c>
      <c r="E8" s="24" t="s">
        <v>186</v>
      </c>
      <c r="F8" s="31" t="s">
        <v>203</v>
      </c>
      <c r="G8" s="243"/>
    </row>
    <row r="9" spans="1:7" ht="16.5" customHeight="1" x14ac:dyDescent="0.25">
      <c r="A9" s="25" t="s">
        <v>389</v>
      </c>
      <c r="B9" s="29">
        <f>SUM(B10,B19,B27,B37)</f>
        <v>216910397.42999998</v>
      </c>
      <c r="C9" s="29">
        <f t="shared" ref="C9:G9" si="0">SUM(C10,C19,C27,C37)</f>
        <v>80146915.349999994</v>
      </c>
      <c r="D9" s="29">
        <f t="shared" si="0"/>
        <v>297057312.77999997</v>
      </c>
      <c r="E9" s="29">
        <f t="shared" si="0"/>
        <v>264249491.35999998</v>
      </c>
      <c r="F9" s="29">
        <f t="shared" si="0"/>
        <v>260572438</v>
      </c>
      <c r="G9" s="29">
        <f t="shared" si="0"/>
        <v>32807821.419999983</v>
      </c>
    </row>
    <row r="10" spans="1:7" ht="15" customHeight="1" x14ac:dyDescent="0.25">
      <c r="A10" s="57" t="s">
        <v>390</v>
      </c>
      <c r="B10" s="4">
        <f>SUM(B11:B18)</f>
        <v>142332295.03999999</v>
      </c>
      <c r="C10" s="4">
        <f t="shared" ref="C10:G10" si="1">SUM(C11:C18)</f>
        <v>6249384.1900000004</v>
      </c>
      <c r="D10" s="4">
        <f>SUM(D11:D18)</f>
        <v>148581679.22999999</v>
      </c>
      <c r="E10" s="4">
        <f t="shared" si="1"/>
        <v>130123489.84</v>
      </c>
      <c r="F10" s="4">
        <f t="shared" si="1"/>
        <v>127953302.98999999</v>
      </c>
      <c r="G10" s="4">
        <f t="shared" si="1"/>
        <v>18458189.389999989</v>
      </c>
    </row>
    <row r="11" spans="1:7" x14ac:dyDescent="0.25">
      <c r="A11" s="76" t="s">
        <v>391</v>
      </c>
      <c r="B11" s="46">
        <v>0</v>
      </c>
      <c r="C11" s="46">
        <v>0</v>
      </c>
      <c r="D11" s="46">
        <f t="shared" ref="D11:D24" si="2">B11+C11</f>
        <v>0</v>
      </c>
      <c r="E11" s="46">
        <v>0</v>
      </c>
      <c r="F11" s="46">
        <v>0</v>
      </c>
      <c r="G11" s="46">
        <f>D11-E11</f>
        <v>0</v>
      </c>
    </row>
    <row r="12" spans="1:7" x14ac:dyDescent="0.25">
      <c r="A12" s="76" t="s">
        <v>392</v>
      </c>
      <c r="B12" s="46">
        <v>1302358.43</v>
      </c>
      <c r="C12" s="46">
        <v>-35140.42</v>
      </c>
      <c r="D12" s="46">
        <f t="shared" si="2"/>
        <v>1267218.01</v>
      </c>
      <c r="E12" s="46">
        <v>1008481.74</v>
      </c>
      <c r="F12" s="46">
        <v>984592.32</v>
      </c>
      <c r="G12" s="46">
        <f t="shared" ref="G12:G28" si="3">D12-E12</f>
        <v>258736.27000000002</v>
      </c>
    </row>
    <row r="13" spans="1:7" x14ac:dyDescent="0.25">
      <c r="A13" s="76" t="s">
        <v>393</v>
      </c>
      <c r="B13" s="46">
        <v>58503606.25</v>
      </c>
      <c r="C13" s="46">
        <v>4185844.43</v>
      </c>
      <c r="D13" s="46">
        <f t="shared" si="2"/>
        <v>62689450.68</v>
      </c>
      <c r="E13" s="46">
        <v>53834255.950000003</v>
      </c>
      <c r="F13" s="46">
        <v>53275827.579999998</v>
      </c>
      <c r="G13" s="46">
        <f t="shared" si="3"/>
        <v>8855194.7299999967</v>
      </c>
    </row>
    <row r="14" spans="1:7" x14ac:dyDescent="0.25">
      <c r="A14" s="76" t="s">
        <v>394</v>
      </c>
      <c r="B14" s="46">
        <v>0</v>
      </c>
      <c r="C14" s="46">
        <v>0</v>
      </c>
      <c r="D14" s="46">
        <f t="shared" si="2"/>
        <v>0</v>
      </c>
      <c r="E14" s="46">
        <v>0</v>
      </c>
      <c r="F14" s="46">
        <v>0</v>
      </c>
      <c r="G14" s="46">
        <f t="shared" si="3"/>
        <v>0</v>
      </c>
    </row>
    <row r="15" spans="1:7" x14ac:dyDescent="0.25">
      <c r="A15" s="76" t="s">
        <v>395</v>
      </c>
      <c r="B15" s="46">
        <v>11396087.67</v>
      </c>
      <c r="C15" s="46">
        <v>-1131176.6599999999</v>
      </c>
      <c r="D15" s="46">
        <f t="shared" si="2"/>
        <v>10264911.01</v>
      </c>
      <c r="E15" s="46">
        <v>8052840.1900000004</v>
      </c>
      <c r="F15" s="46">
        <v>7894204.1500000004</v>
      </c>
      <c r="G15" s="46">
        <f t="shared" si="3"/>
        <v>2212070.8199999994</v>
      </c>
    </row>
    <row r="16" spans="1:7" x14ac:dyDescent="0.25">
      <c r="A16" s="76" t="s">
        <v>396</v>
      </c>
      <c r="B16" s="46">
        <v>0</v>
      </c>
      <c r="C16" s="46">
        <v>0</v>
      </c>
      <c r="D16" s="46">
        <f t="shared" si="2"/>
        <v>0</v>
      </c>
      <c r="E16" s="46">
        <v>0</v>
      </c>
      <c r="F16" s="46">
        <v>0</v>
      </c>
      <c r="G16" s="46">
        <f t="shared" si="3"/>
        <v>0</v>
      </c>
    </row>
    <row r="17" spans="1:7" x14ac:dyDescent="0.25">
      <c r="A17" s="76" t="s">
        <v>397</v>
      </c>
      <c r="B17" s="46">
        <v>53291736.369999997</v>
      </c>
      <c r="C17" s="46">
        <v>929972.44</v>
      </c>
      <c r="D17" s="46">
        <f t="shared" si="2"/>
        <v>54221708.809999995</v>
      </c>
      <c r="E17" s="203">
        <v>51638231.460000001</v>
      </c>
      <c r="F17" s="203">
        <v>50334171.68</v>
      </c>
      <c r="G17" s="46">
        <f t="shared" si="3"/>
        <v>2583477.349999994</v>
      </c>
    </row>
    <row r="18" spans="1:7" x14ac:dyDescent="0.25">
      <c r="A18" s="76" t="s">
        <v>398</v>
      </c>
      <c r="B18" s="46">
        <v>17838506.32</v>
      </c>
      <c r="C18" s="46">
        <v>2299884.4</v>
      </c>
      <c r="D18" s="160">
        <f t="shared" si="2"/>
        <v>20138390.719999999</v>
      </c>
      <c r="E18" s="203">
        <v>15589680.5</v>
      </c>
      <c r="F18" s="203">
        <v>15464507.26</v>
      </c>
      <c r="G18" s="46">
        <f t="shared" si="3"/>
        <v>4548710.2199999988</v>
      </c>
    </row>
    <row r="19" spans="1:7" x14ac:dyDescent="0.25">
      <c r="A19" s="57" t="s">
        <v>399</v>
      </c>
      <c r="B19" s="4">
        <f>SUM(B20:B26)</f>
        <v>62601701.540000007</v>
      </c>
      <c r="C19" s="4">
        <f t="shared" ref="C19:G19" si="4">SUM(C20:C26)</f>
        <v>65264036.119999997</v>
      </c>
      <c r="D19" s="4">
        <f t="shared" si="4"/>
        <v>127865737.65999998</v>
      </c>
      <c r="E19" s="4">
        <f t="shared" si="4"/>
        <v>114338205.54000001</v>
      </c>
      <c r="F19" s="4">
        <f t="shared" si="4"/>
        <v>112965631.79000001</v>
      </c>
      <c r="G19" s="4">
        <f t="shared" si="4"/>
        <v>13527532.119999995</v>
      </c>
    </row>
    <row r="20" spans="1:7" x14ac:dyDescent="0.25">
      <c r="A20" s="76" t="s">
        <v>400</v>
      </c>
      <c r="B20" s="46">
        <v>5476650.0300000003</v>
      </c>
      <c r="C20" s="46">
        <v>51214.19</v>
      </c>
      <c r="D20" s="46">
        <f t="shared" si="2"/>
        <v>5527864.2200000007</v>
      </c>
      <c r="E20" s="46">
        <v>5197240.3099999996</v>
      </c>
      <c r="F20" s="46">
        <v>5051586.87</v>
      </c>
      <c r="G20" s="46">
        <f t="shared" si="3"/>
        <v>330623.91000000108</v>
      </c>
    </row>
    <row r="21" spans="1:7" x14ac:dyDescent="0.25">
      <c r="A21" s="76" t="s">
        <v>401</v>
      </c>
      <c r="B21" s="46">
        <v>43424658.060000002</v>
      </c>
      <c r="C21" s="46">
        <v>64645006.009999998</v>
      </c>
      <c r="D21" s="46">
        <f t="shared" si="2"/>
        <v>108069664.06999999</v>
      </c>
      <c r="E21" s="46">
        <v>96408893.689999998</v>
      </c>
      <c r="F21" s="46">
        <v>95464292.489999995</v>
      </c>
      <c r="G21" s="46">
        <f t="shared" si="3"/>
        <v>11660770.379999995</v>
      </c>
    </row>
    <row r="22" spans="1:7" x14ac:dyDescent="0.25">
      <c r="A22" s="76" t="s">
        <v>402</v>
      </c>
      <c r="B22" s="46">
        <v>1494605.49</v>
      </c>
      <c r="C22" s="46">
        <v>14000</v>
      </c>
      <c r="D22" s="46">
        <f t="shared" si="2"/>
        <v>1508605.49</v>
      </c>
      <c r="E22" s="46">
        <v>1267735.04</v>
      </c>
      <c r="F22" s="46">
        <v>1262996.6200000001</v>
      </c>
      <c r="G22" s="46">
        <f t="shared" si="3"/>
        <v>240870.44999999995</v>
      </c>
    </row>
    <row r="23" spans="1:7" x14ac:dyDescent="0.25">
      <c r="A23" s="76" t="s">
        <v>403</v>
      </c>
      <c r="B23" s="46">
        <v>7827198.0999999996</v>
      </c>
      <c r="C23" s="46">
        <v>533406.42000000004</v>
      </c>
      <c r="D23" s="46">
        <f t="shared" si="2"/>
        <v>8360604.5199999996</v>
      </c>
      <c r="E23" s="46">
        <v>7312607.0999999996</v>
      </c>
      <c r="F23" s="46">
        <v>7153255.3799999999</v>
      </c>
      <c r="G23" s="46">
        <f t="shared" si="3"/>
        <v>1047997.4199999999</v>
      </c>
    </row>
    <row r="24" spans="1:7" x14ac:dyDescent="0.25">
      <c r="A24" s="76" t="s">
        <v>404</v>
      </c>
      <c r="B24" s="46">
        <v>4378589.8600000003</v>
      </c>
      <c r="C24" s="46">
        <v>20409.5</v>
      </c>
      <c r="D24" s="46">
        <f t="shared" si="2"/>
        <v>4398999.3600000003</v>
      </c>
      <c r="E24" s="46">
        <v>4151729.4</v>
      </c>
      <c r="F24" s="46">
        <v>4033500.43</v>
      </c>
      <c r="G24" s="46">
        <f t="shared" si="3"/>
        <v>247269.96000000043</v>
      </c>
    </row>
    <row r="25" spans="1:7" x14ac:dyDescent="0.25">
      <c r="A25" s="76" t="s">
        <v>405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3"/>
        <v>0</v>
      </c>
    </row>
    <row r="26" spans="1:7" x14ac:dyDescent="0.25">
      <c r="A26" s="76" t="s">
        <v>406</v>
      </c>
      <c r="B26" s="199">
        <v>0</v>
      </c>
      <c r="C26" s="199">
        <v>0</v>
      </c>
      <c r="D26" s="46">
        <v>0</v>
      </c>
      <c r="E26" s="46">
        <v>0</v>
      </c>
      <c r="F26" s="46">
        <v>0</v>
      </c>
      <c r="G26" s="46">
        <f t="shared" si="3"/>
        <v>0</v>
      </c>
    </row>
    <row r="27" spans="1:7" x14ac:dyDescent="0.25">
      <c r="A27" s="57" t="s">
        <v>407</v>
      </c>
      <c r="B27" s="4">
        <f>SUM(B28:B36)</f>
        <v>11976400.85</v>
      </c>
      <c r="C27" s="4">
        <f t="shared" ref="C27:G27" si="5">SUM(C28:C36)</f>
        <v>8633495.0399999991</v>
      </c>
      <c r="D27" s="4">
        <f t="shared" si="5"/>
        <v>20609895.890000001</v>
      </c>
      <c r="E27" s="4">
        <f t="shared" si="5"/>
        <v>19787795.98</v>
      </c>
      <c r="F27" s="4">
        <f t="shared" si="5"/>
        <v>19653503.219999999</v>
      </c>
      <c r="G27" s="4">
        <f t="shared" si="5"/>
        <v>822099.91000000015</v>
      </c>
    </row>
    <row r="28" spans="1:7" x14ac:dyDescent="0.25">
      <c r="A28" s="79" t="s">
        <v>408</v>
      </c>
      <c r="B28" s="202">
        <v>11976400.85</v>
      </c>
      <c r="C28" s="202">
        <v>8633495.0399999991</v>
      </c>
      <c r="D28" s="46">
        <f t="shared" ref="D28" si="6">B28+C28</f>
        <v>20609895.890000001</v>
      </c>
      <c r="E28" s="46">
        <v>19787795.98</v>
      </c>
      <c r="F28" s="46">
        <v>19653503.219999999</v>
      </c>
      <c r="G28" s="46">
        <f t="shared" si="3"/>
        <v>822099.91000000015</v>
      </c>
    </row>
    <row r="29" spans="1:7" x14ac:dyDescent="0.25">
      <c r="A29" s="76" t="s">
        <v>409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</row>
    <row r="30" spans="1:7" x14ac:dyDescent="0.25">
      <c r="A30" s="76" t="s">
        <v>410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</row>
    <row r="31" spans="1:7" x14ac:dyDescent="0.25">
      <c r="A31" s="76" t="s">
        <v>411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</row>
    <row r="32" spans="1:7" x14ac:dyDescent="0.25">
      <c r="A32" s="76" t="s">
        <v>412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</row>
    <row r="33" spans="1:7" ht="14.45" customHeight="1" x14ac:dyDescent="0.25">
      <c r="A33" s="76" t="s">
        <v>413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</row>
    <row r="34" spans="1:7" ht="14.45" customHeight="1" x14ac:dyDescent="0.25">
      <c r="A34" s="76" t="s">
        <v>414</v>
      </c>
      <c r="B34" s="46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</row>
    <row r="35" spans="1:7" ht="14.45" customHeight="1" x14ac:dyDescent="0.25">
      <c r="A35" s="76" t="s">
        <v>415</v>
      </c>
      <c r="B35" s="46"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</row>
    <row r="36" spans="1:7" ht="14.45" customHeight="1" x14ac:dyDescent="0.25">
      <c r="A36" s="76" t="s">
        <v>416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</row>
    <row r="37" spans="1:7" ht="14.45" customHeight="1" x14ac:dyDescent="0.25">
      <c r="A37" s="58" t="s">
        <v>417</v>
      </c>
      <c r="B37" s="46">
        <f>SUM(B38:B41)</f>
        <v>0</v>
      </c>
      <c r="C37" s="46">
        <f t="shared" ref="C37:G37" si="7">SUM(C38:C41)</f>
        <v>0</v>
      </c>
      <c r="D37" s="46">
        <f t="shared" si="7"/>
        <v>0</v>
      </c>
      <c r="E37" s="46">
        <f t="shared" si="7"/>
        <v>0</v>
      </c>
      <c r="F37" s="46">
        <f t="shared" si="7"/>
        <v>0</v>
      </c>
      <c r="G37" s="46">
        <f t="shared" si="7"/>
        <v>0</v>
      </c>
    </row>
    <row r="38" spans="1:7" x14ac:dyDescent="0.25">
      <c r="A38" s="79" t="s">
        <v>418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</row>
    <row r="39" spans="1:7" ht="30" x14ac:dyDescent="0.25">
      <c r="A39" s="79" t="s">
        <v>419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</row>
    <row r="40" spans="1:7" x14ac:dyDescent="0.25">
      <c r="A40" s="79" t="s">
        <v>420</v>
      </c>
      <c r="B40" s="46">
        <v>0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</row>
    <row r="41" spans="1:7" x14ac:dyDescent="0.25">
      <c r="A41" s="79" t="s">
        <v>421</v>
      </c>
      <c r="B41" s="46">
        <v>0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</row>
    <row r="42" spans="1:7" x14ac:dyDescent="0.25">
      <c r="A42" s="79"/>
      <c r="B42" s="52"/>
      <c r="C42" s="52"/>
      <c r="D42" s="52"/>
      <c r="E42" s="52"/>
      <c r="F42" s="52"/>
      <c r="G42" s="52"/>
    </row>
    <row r="43" spans="1:7" x14ac:dyDescent="0.25">
      <c r="A43" s="3" t="s">
        <v>422</v>
      </c>
      <c r="B43" s="4">
        <f>SUM(B44,B53,B61,B71)</f>
        <v>238711332.20999998</v>
      </c>
      <c r="C43" s="4">
        <f t="shared" ref="C43:G43" si="8">SUM(C44,C53,C61,C71)</f>
        <v>114949116.07000001</v>
      </c>
      <c r="D43" s="4">
        <f t="shared" si="8"/>
        <v>353660448.27999991</v>
      </c>
      <c r="E43" s="4">
        <f t="shared" si="8"/>
        <v>314919868.80000001</v>
      </c>
      <c r="F43" s="4">
        <f t="shared" si="8"/>
        <v>314197088.57999998</v>
      </c>
      <c r="G43" s="4">
        <f t="shared" si="8"/>
        <v>38740579.479999937</v>
      </c>
    </row>
    <row r="44" spans="1:7" x14ac:dyDescent="0.25">
      <c r="A44" s="57" t="s">
        <v>390</v>
      </c>
      <c r="B44" s="4">
        <f>SUM(B45:B52)</f>
        <v>41968164.039999999</v>
      </c>
      <c r="C44" s="4">
        <f t="shared" ref="C44:G44" si="9">SUM(C45:C52)</f>
        <v>1365152.05</v>
      </c>
      <c r="D44" s="4">
        <f t="shared" si="9"/>
        <v>43333316.089999996</v>
      </c>
      <c r="E44" s="4">
        <f t="shared" si="9"/>
        <v>41073921.180000007</v>
      </c>
      <c r="F44" s="4">
        <f t="shared" si="9"/>
        <v>41073921.180000007</v>
      </c>
      <c r="G44" s="4">
        <f t="shared" si="9"/>
        <v>2259394.9099999964</v>
      </c>
    </row>
    <row r="45" spans="1:7" x14ac:dyDescent="0.25">
      <c r="A45" s="79" t="s">
        <v>391</v>
      </c>
      <c r="B45" s="46">
        <v>0</v>
      </c>
      <c r="C45" s="46">
        <v>0</v>
      </c>
      <c r="D45" s="46">
        <v>0</v>
      </c>
      <c r="E45" s="46">
        <v>0</v>
      </c>
      <c r="F45" s="46">
        <v>0</v>
      </c>
      <c r="G45" s="46">
        <f t="shared" ref="G45:G70" si="10">D45-E45</f>
        <v>0</v>
      </c>
    </row>
    <row r="46" spans="1:7" x14ac:dyDescent="0.25">
      <c r="A46" s="79" t="s">
        <v>392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 t="shared" si="10"/>
        <v>0</v>
      </c>
    </row>
    <row r="47" spans="1:7" x14ac:dyDescent="0.25">
      <c r="A47" s="79" t="s">
        <v>393</v>
      </c>
      <c r="B47" s="46">
        <v>17905984.039999999</v>
      </c>
      <c r="C47" s="46">
        <v>-754753.28</v>
      </c>
      <c r="D47" s="160">
        <f t="shared" ref="D47:D58" si="11">B47+C47</f>
        <v>17151230.759999998</v>
      </c>
      <c r="E47" s="46">
        <v>17151230.760000002</v>
      </c>
      <c r="F47" s="46">
        <v>17151230.760000002</v>
      </c>
      <c r="G47" s="46">
        <f t="shared" si="10"/>
        <v>0</v>
      </c>
    </row>
    <row r="48" spans="1:7" x14ac:dyDescent="0.25">
      <c r="A48" s="79" t="s">
        <v>394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10"/>
        <v>0</v>
      </c>
    </row>
    <row r="49" spans="1:7" x14ac:dyDescent="0.25">
      <c r="A49" s="79" t="s">
        <v>395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10"/>
        <v>0</v>
      </c>
    </row>
    <row r="50" spans="1:7" x14ac:dyDescent="0.25">
      <c r="A50" s="79" t="s">
        <v>396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10"/>
        <v>0</v>
      </c>
    </row>
    <row r="51" spans="1:7" x14ac:dyDescent="0.25">
      <c r="A51" s="79" t="s">
        <v>397</v>
      </c>
      <c r="B51" s="46">
        <v>24062180</v>
      </c>
      <c r="C51" s="46">
        <v>2119905.33</v>
      </c>
      <c r="D51" s="160">
        <f t="shared" si="11"/>
        <v>26182085.329999998</v>
      </c>
      <c r="E51" s="46">
        <v>23922690.420000002</v>
      </c>
      <c r="F51" s="46">
        <v>23922690.420000002</v>
      </c>
      <c r="G51" s="46">
        <f t="shared" si="10"/>
        <v>2259394.9099999964</v>
      </c>
    </row>
    <row r="52" spans="1:7" x14ac:dyDescent="0.25">
      <c r="A52" s="79" t="s">
        <v>398</v>
      </c>
      <c r="B52" s="46">
        <v>0</v>
      </c>
      <c r="C52" s="46">
        <v>0</v>
      </c>
      <c r="D52" s="160">
        <f t="shared" si="11"/>
        <v>0</v>
      </c>
      <c r="E52" s="46">
        <v>0</v>
      </c>
      <c r="F52" s="46">
        <v>0</v>
      </c>
      <c r="G52" s="46">
        <f t="shared" si="10"/>
        <v>0</v>
      </c>
    </row>
    <row r="53" spans="1:7" x14ac:dyDescent="0.25">
      <c r="A53" s="57" t="s">
        <v>399</v>
      </c>
      <c r="B53" s="4">
        <f>SUM(B54:B60)</f>
        <v>196743168.16999999</v>
      </c>
      <c r="C53" s="4">
        <f t="shared" ref="C53:G53" si="12">SUM(C54:C60)</f>
        <v>113503964.02000001</v>
      </c>
      <c r="D53" s="4">
        <f t="shared" si="12"/>
        <v>310247132.18999994</v>
      </c>
      <c r="E53" s="4">
        <f t="shared" si="12"/>
        <v>273845947.62</v>
      </c>
      <c r="F53" s="4">
        <f t="shared" si="12"/>
        <v>273123167.39999998</v>
      </c>
      <c r="G53" s="4">
        <f t="shared" si="12"/>
        <v>36401184.569999941</v>
      </c>
    </row>
    <row r="54" spans="1:7" x14ac:dyDescent="0.25">
      <c r="A54" s="79" t="s">
        <v>400</v>
      </c>
      <c r="B54" s="201">
        <v>1144132</v>
      </c>
      <c r="C54" s="201">
        <v>386167.26</v>
      </c>
      <c r="D54" s="160">
        <f t="shared" si="11"/>
        <v>1530299.26</v>
      </c>
      <c r="E54" s="46">
        <v>1530288.59</v>
      </c>
      <c r="F54" s="46">
        <v>1530288.59</v>
      </c>
      <c r="G54" s="46">
        <f t="shared" si="10"/>
        <v>10.669999999925494</v>
      </c>
    </row>
    <row r="55" spans="1:7" x14ac:dyDescent="0.25">
      <c r="A55" s="79" t="s">
        <v>401</v>
      </c>
      <c r="B55" s="201">
        <v>194099036.16999999</v>
      </c>
      <c r="C55" s="201">
        <v>112726112.75</v>
      </c>
      <c r="D55" s="160">
        <f t="shared" si="11"/>
        <v>306825148.91999996</v>
      </c>
      <c r="E55" s="46">
        <v>270473991.04000002</v>
      </c>
      <c r="F55" s="46">
        <v>269751210.81999999</v>
      </c>
      <c r="G55" s="46">
        <f t="shared" si="10"/>
        <v>36351157.879999936</v>
      </c>
    </row>
    <row r="56" spans="1:7" x14ac:dyDescent="0.25">
      <c r="A56" s="79" t="s">
        <v>402</v>
      </c>
      <c r="B56" s="46">
        <v>0</v>
      </c>
      <c r="C56" s="200">
        <v>0</v>
      </c>
      <c r="D56" s="160">
        <f t="shared" si="11"/>
        <v>0</v>
      </c>
      <c r="E56" s="46">
        <v>0</v>
      </c>
      <c r="F56" s="46">
        <v>0</v>
      </c>
      <c r="G56" s="46">
        <f t="shared" si="10"/>
        <v>0</v>
      </c>
    </row>
    <row r="57" spans="1:7" x14ac:dyDescent="0.25">
      <c r="A57" s="80" t="s">
        <v>403</v>
      </c>
      <c r="B57" s="46">
        <v>0</v>
      </c>
      <c r="C57" s="201">
        <v>395884.01</v>
      </c>
      <c r="D57" s="160">
        <f t="shared" si="11"/>
        <v>395884.01</v>
      </c>
      <c r="E57" s="46">
        <v>345867.99</v>
      </c>
      <c r="F57" s="46">
        <v>345867.99</v>
      </c>
      <c r="G57" s="46">
        <f t="shared" si="10"/>
        <v>50016.020000000019</v>
      </c>
    </row>
    <row r="58" spans="1:7" x14ac:dyDescent="0.25">
      <c r="A58" s="79" t="s">
        <v>404</v>
      </c>
      <c r="B58" s="201">
        <v>1500000</v>
      </c>
      <c r="C58" s="201">
        <v>-4200</v>
      </c>
      <c r="D58" s="160">
        <f t="shared" si="11"/>
        <v>1495800</v>
      </c>
      <c r="E58" s="46">
        <v>1495800</v>
      </c>
      <c r="F58" s="46">
        <v>1495800</v>
      </c>
      <c r="G58" s="46">
        <f t="shared" si="10"/>
        <v>0</v>
      </c>
    </row>
    <row r="59" spans="1:7" x14ac:dyDescent="0.25">
      <c r="A59" s="79" t="s">
        <v>405</v>
      </c>
      <c r="B59" s="46">
        <v>0</v>
      </c>
      <c r="C59" s="46">
        <v>0</v>
      </c>
      <c r="D59" s="46">
        <v>0</v>
      </c>
      <c r="E59" s="46">
        <v>0</v>
      </c>
      <c r="F59" s="46">
        <v>0</v>
      </c>
      <c r="G59" s="46">
        <f t="shared" si="10"/>
        <v>0</v>
      </c>
    </row>
    <row r="60" spans="1:7" x14ac:dyDescent="0.25">
      <c r="A60" s="79" t="s">
        <v>406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 t="shared" si="10"/>
        <v>0</v>
      </c>
    </row>
    <row r="61" spans="1:7" x14ac:dyDescent="0.25">
      <c r="A61" s="57" t="s">
        <v>407</v>
      </c>
      <c r="B61" s="4">
        <f>SUM(B62:B70)</f>
        <v>0</v>
      </c>
      <c r="C61" s="4">
        <f t="shared" ref="C61:G61" si="13">SUM(C62:C70)</f>
        <v>80000</v>
      </c>
      <c r="D61" s="4">
        <f t="shared" si="13"/>
        <v>80000</v>
      </c>
      <c r="E61" s="4">
        <f t="shared" si="13"/>
        <v>0</v>
      </c>
      <c r="F61" s="4">
        <f t="shared" si="13"/>
        <v>0</v>
      </c>
      <c r="G61" s="4">
        <f t="shared" si="13"/>
        <v>80000</v>
      </c>
    </row>
    <row r="62" spans="1:7" x14ac:dyDescent="0.25">
      <c r="A62" s="79" t="s">
        <v>408</v>
      </c>
      <c r="B62" s="46">
        <v>0</v>
      </c>
      <c r="C62" s="46">
        <v>80000</v>
      </c>
      <c r="D62" s="46">
        <f t="shared" ref="D62:D63" si="14">B62+C62</f>
        <v>80000</v>
      </c>
      <c r="E62" s="46">
        <v>0</v>
      </c>
      <c r="F62" s="46">
        <v>0</v>
      </c>
      <c r="G62" s="46">
        <f t="shared" si="10"/>
        <v>80000</v>
      </c>
    </row>
    <row r="63" spans="1:7" x14ac:dyDescent="0.25">
      <c r="A63" s="79" t="s">
        <v>409</v>
      </c>
      <c r="B63" s="46">
        <v>0</v>
      </c>
      <c r="C63" s="46">
        <v>0</v>
      </c>
      <c r="D63" s="46">
        <f t="shared" si="14"/>
        <v>0</v>
      </c>
      <c r="E63" s="46">
        <v>0</v>
      </c>
      <c r="F63" s="46">
        <v>0</v>
      </c>
      <c r="G63" s="46">
        <f t="shared" si="10"/>
        <v>0</v>
      </c>
    </row>
    <row r="64" spans="1:7" x14ac:dyDescent="0.25">
      <c r="A64" s="79" t="s">
        <v>410</v>
      </c>
      <c r="B64" s="46">
        <v>0</v>
      </c>
      <c r="C64" s="46">
        <v>0</v>
      </c>
      <c r="D64" s="46">
        <v>0</v>
      </c>
      <c r="E64" s="46">
        <v>0</v>
      </c>
      <c r="F64" s="46">
        <v>0</v>
      </c>
      <c r="G64" s="46">
        <f t="shared" si="10"/>
        <v>0</v>
      </c>
    </row>
    <row r="65" spans="1:7" x14ac:dyDescent="0.25">
      <c r="A65" s="79" t="s">
        <v>411</v>
      </c>
      <c r="B65" s="46">
        <v>0</v>
      </c>
      <c r="C65" s="46">
        <v>0</v>
      </c>
      <c r="D65" s="46">
        <v>0</v>
      </c>
      <c r="E65" s="46">
        <v>0</v>
      </c>
      <c r="F65" s="46">
        <v>0</v>
      </c>
      <c r="G65" s="46">
        <f t="shared" si="10"/>
        <v>0</v>
      </c>
    </row>
    <row r="66" spans="1:7" x14ac:dyDescent="0.25">
      <c r="A66" s="79" t="s">
        <v>412</v>
      </c>
      <c r="B66" s="46">
        <v>0</v>
      </c>
      <c r="C66" s="46">
        <v>0</v>
      </c>
      <c r="D66" s="46">
        <v>0</v>
      </c>
      <c r="E66" s="46">
        <v>0</v>
      </c>
      <c r="F66" s="46">
        <v>0</v>
      </c>
      <c r="G66" s="46">
        <f t="shared" si="10"/>
        <v>0</v>
      </c>
    </row>
    <row r="67" spans="1:7" x14ac:dyDescent="0.25">
      <c r="A67" s="79" t="s">
        <v>413</v>
      </c>
      <c r="B67" s="46">
        <v>0</v>
      </c>
      <c r="C67" s="46">
        <v>0</v>
      </c>
      <c r="D67" s="46">
        <v>0</v>
      </c>
      <c r="E67" s="46">
        <v>0</v>
      </c>
      <c r="F67" s="46">
        <v>0</v>
      </c>
      <c r="G67" s="46">
        <f t="shared" si="10"/>
        <v>0</v>
      </c>
    </row>
    <row r="68" spans="1:7" x14ac:dyDescent="0.25">
      <c r="A68" s="79" t="s">
        <v>414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 t="shared" si="10"/>
        <v>0</v>
      </c>
    </row>
    <row r="69" spans="1:7" x14ac:dyDescent="0.25">
      <c r="A69" s="79" t="s">
        <v>415</v>
      </c>
      <c r="B69" s="46">
        <v>0</v>
      </c>
      <c r="C69" s="46">
        <v>0</v>
      </c>
      <c r="D69" s="46">
        <v>0</v>
      </c>
      <c r="E69" s="46">
        <v>0</v>
      </c>
      <c r="F69" s="46">
        <v>0</v>
      </c>
      <c r="G69" s="46">
        <f t="shared" si="10"/>
        <v>0</v>
      </c>
    </row>
    <row r="70" spans="1:7" x14ac:dyDescent="0.25">
      <c r="A70" s="79" t="s">
        <v>416</v>
      </c>
      <c r="B70" s="46">
        <v>0</v>
      </c>
      <c r="C70" s="46">
        <v>0</v>
      </c>
      <c r="D70" s="46">
        <v>0</v>
      </c>
      <c r="E70" s="46">
        <v>0</v>
      </c>
      <c r="F70" s="46">
        <v>0</v>
      </c>
      <c r="G70" s="46">
        <f t="shared" si="10"/>
        <v>0</v>
      </c>
    </row>
    <row r="71" spans="1:7" x14ac:dyDescent="0.25">
      <c r="A71" s="58" t="s">
        <v>417</v>
      </c>
      <c r="B71" s="46">
        <f>SUM(B72:B75)</f>
        <v>0</v>
      </c>
      <c r="C71" s="46">
        <f t="shared" ref="C71:G71" si="15">SUM(C72:C75)</f>
        <v>0</v>
      </c>
      <c r="D71" s="46">
        <f t="shared" si="15"/>
        <v>0</v>
      </c>
      <c r="E71" s="46">
        <f t="shared" si="15"/>
        <v>0</v>
      </c>
      <c r="F71" s="46">
        <f t="shared" si="15"/>
        <v>0</v>
      </c>
      <c r="G71" s="46">
        <f t="shared" si="15"/>
        <v>0</v>
      </c>
    </row>
    <row r="72" spans="1:7" x14ac:dyDescent="0.25">
      <c r="A72" s="79" t="s">
        <v>418</v>
      </c>
      <c r="B72" s="46">
        <v>0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</row>
    <row r="73" spans="1:7" ht="30" x14ac:dyDescent="0.25">
      <c r="A73" s="79" t="s">
        <v>419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v>0</v>
      </c>
    </row>
    <row r="74" spans="1:7" x14ac:dyDescent="0.25">
      <c r="A74" s="79" t="s">
        <v>420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v>0</v>
      </c>
    </row>
    <row r="75" spans="1:7" x14ac:dyDescent="0.25">
      <c r="A75" s="79" t="s">
        <v>421</v>
      </c>
      <c r="B75" s="46">
        <v>0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</row>
    <row r="76" spans="1:7" x14ac:dyDescent="0.25">
      <c r="A76" s="44"/>
      <c r="B76" s="48"/>
      <c r="C76" s="48"/>
      <c r="D76" s="48"/>
      <c r="E76" s="48"/>
      <c r="F76" s="48"/>
      <c r="G76" s="48"/>
    </row>
    <row r="77" spans="1:7" x14ac:dyDescent="0.25">
      <c r="A77" s="3" t="s">
        <v>379</v>
      </c>
      <c r="B77" s="4">
        <f>B43+B9</f>
        <v>455621729.63999999</v>
      </c>
      <c r="C77" s="4">
        <f t="shared" ref="C77:G77" si="16">C43+C9</f>
        <v>195096031.42000002</v>
      </c>
      <c r="D77" s="4">
        <f t="shared" si="16"/>
        <v>650717761.05999994</v>
      </c>
      <c r="E77" s="4">
        <f t="shared" si="16"/>
        <v>579169360.15999997</v>
      </c>
      <c r="F77" s="4">
        <f t="shared" si="16"/>
        <v>574769526.57999992</v>
      </c>
      <c r="G77" s="4">
        <f t="shared" si="16"/>
        <v>71548400.899999917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9:B10 B37:G37 B19:G19 B27:G27 B53:G53 C72:G75 B43:B44 C20:G26 C9:G18 C28:G36 B76:G77 B56:B57 C43:G52 E54:G60 C54:D58 B59:D60 B61:G71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9:C19 B27:C27 B37:G44 B53:F53 B61:F61 B71:G77 B10:C10 E10:G10 D11:D18 E19:F19 E27:F27 D20:D26 D28 G11:G18 G20:G26 G45:G52 G54:G60 G62:G70 D62:D63 D47" unlockedFormula="1"/>
    <ignoredError sqref="D19 D27 G19 G27:G28 G53 G61" formula="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zoomScale="70" zoomScaleNormal="70" workbookViewId="0">
      <selection activeCell="E14" sqref="E1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45" t="s">
        <v>423</v>
      </c>
      <c r="B1" s="237"/>
      <c r="C1" s="237"/>
      <c r="D1" s="237"/>
      <c r="E1" s="237"/>
      <c r="F1" s="237"/>
      <c r="G1" s="238"/>
    </row>
    <row r="2" spans="1:7" x14ac:dyDescent="0.25">
      <c r="A2" s="107" t="str">
        <f>'Formato 1'!A2</f>
        <v>MUNICIPIO DE SAN FELIPE</v>
      </c>
      <c r="B2" s="108"/>
      <c r="C2" s="108"/>
      <c r="D2" s="108"/>
      <c r="E2" s="108"/>
      <c r="F2" s="108"/>
      <c r="G2" s="109"/>
    </row>
    <row r="3" spans="1:7" x14ac:dyDescent="0.25">
      <c r="A3" s="110" t="s">
        <v>296</v>
      </c>
      <c r="B3" s="111"/>
      <c r="C3" s="111"/>
      <c r="D3" s="111"/>
      <c r="E3" s="111"/>
      <c r="F3" s="111"/>
      <c r="G3" s="112"/>
    </row>
    <row r="4" spans="1:7" x14ac:dyDescent="0.25">
      <c r="A4" s="110" t="s">
        <v>424</v>
      </c>
      <c r="B4" s="111"/>
      <c r="C4" s="111"/>
      <c r="D4" s="111"/>
      <c r="E4" s="111"/>
      <c r="F4" s="111"/>
      <c r="G4" s="112"/>
    </row>
    <row r="5" spans="1:7" x14ac:dyDescent="0.25">
      <c r="A5" s="110" t="str">
        <f>'Formato 3'!A4</f>
        <v>Del 1 de Enero al 31 de Diciembre de 2024 (b)</v>
      </c>
      <c r="B5" s="111"/>
      <c r="C5" s="111"/>
      <c r="D5" s="111"/>
      <c r="E5" s="111"/>
      <c r="F5" s="111"/>
      <c r="G5" s="112"/>
    </row>
    <row r="6" spans="1:7" x14ac:dyDescent="0.25">
      <c r="A6" s="113" t="s">
        <v>2</v>
      </c>
      <c r="B6" s="114"/>
      <c r="C6" s="114"/>
      <c r="D6" s="114"/>
      <c r="E6" s="114"/>
      <c r="F6" s="114"/>
      <c r="G6" s="115"/>
    </row>
    <row r="7" spans="1:7" x14ac:dyDescent="0.25">
      <c r="A7" s="240" t="s">
        <v>425</v>
      </c>
      <c r="B7" s="243" t="s">
        <v>298</v>
      </c>
      <c r="C7" s="243"/>
      <c r="D7" s="243"/>
      <c r="E7" s="243"/>
      <c r="F7" s="243"/>
      <c r="G7" s="243" t="s">
        <v>299</v>
      </c>
    </row>
    <row r="8" spans="1:7" ht="30" x14ac:dyDescent="0.25">
      <c r="A8" s="241"/>
      <c r="B8" s="7" t="s">
        <v>300</v>
      </c>
      <c r="C8" s="32" t="s">
        <v>388</v>
      </c>
      <c r="D8" s="32" t="s">
        <v>231</v>
      </c>
      <c r="E8" s="32" t="s">
        <v>186</v>
      </c>
      <c r="F8" s="32" t="s">
        <v>203</v>
      </c>
      <c r="G8" s="253"/>
    </row>
    <row r="9" spans="1:7" ht="15.75" customHeight="1" x14ac:dyDescent="0.25">
      <c r="A9" s="25" t="s">
        <v>426</v>
      </c>
      <c r="B9" s="116">
        <f>SUM(B10,B11,B12,B15,B16,B19)</f>
        <v>139662787.69</v>
      </c>
      <c r="C9" s="116">
        <f t="shared" ref="C9:G9" si="0">SUM(C10,C11,C12,C15,C16,C19)</f>
        <v>78000</v>
      </c>
      <c r="D9" s="116">
        <f t="shared" si="0"/>
        <v>139740787.69</v>
      </c>
      <c r="E9" s="116">
        <f t="shared" si="0"/>
        <v>134089158.31</v>
      </c>
      <c r="F9" s="116">
        <f t="shared" si="0"/>
        <v>130930659.19</v>
      </c>
      <c r="G9" s="116">
        <f t="shared" si="0"/>
        <v>5651629.3799999952</v>
      </c>
    </row>
    <row r="10" spans="1:7" x14ac:dyDescent="0.25">
      <c r="A10" s="57" t="s">
        <v>427</v>
      </c>
      <c r="B10" s="74">
        <v>139662787.69</v>
      </c>
      <c r="C10" s="74">
        <v>78000</v>
      </c>
      <c r="D10" s="74">
        <v>139740787.69</v>
      </c>
      <c r="E10" s="74">
        <v>134089158.31</v>
      </c>
      <c r="F10" s="204">
        <v>130930659.19</v>
      </c>
      <c r="G10" s="75">
        <f>D10-E10</f>
        <v>5651629.3799999952</v>
      </c>
    </row>
    <row r="11" spans="1:7" ht="15.75" customHeight="1" x14ac:dyDescent="0.25">
      <c r="A11" s="57" t="s">
        <v>428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429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430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431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432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433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434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435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436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437</v>
      </c>
      <c r="B21" s="116">
        <f>SUM(B22,B23,B24,B27,B28,B31)</f>
        <v>0</v>
      </c>
      <c r="C21" s="116">
        <f t="shared" ref="C21:F21" si="4">SUM(C22,C23,C24,C27,C28,C31)</f>
        <v>0</v>
      </c>
      <c r="D21" s="116">
        <f t="shared" si="4"/>
        <v>0</v>
      </c>
      <c r="E21" s="116">
        <f t="shared" si="4"/>
        <v>0</v>
      </c>
      <c r="F21" s="116">
        <f t="shared" si="4"/>
        <v>0</v>
      </c>
      <c r="G21" s="116">
        <f>SUM(G22,G23,G24,G27,G28,G31)</f>
        <v>0</v>
      </c>
    </row>
    <row r="22" spans="1:7" x14ac:dyDescent="0.25">
      <c r="A22" s="57" t="s">
        <v>427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428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429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430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431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432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433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434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435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436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438</v>
      </c>
      <c r="B33" s="116">
        <f>B21+B9</f>
        <v>139662787.69</v>
      </c>
      <c r="C33" s="116">
        <f t="shared" ref="C33:G33" si="8">C21+C9</f>
        <v>78000</v>
      </c>
      <c r="D33" s="116">
        <f t="shared" si="8"/>
        <v>139740787.69</v>
      </c>
      <c r="E33" s="116">
        <f t="shared" si="8"/>
        <v>134089158.31</v>
      </c>
      <c r="F33" s="116">
        <f t="shared" si="8"/>
        <v>130930659.19</v>
      </c>
      <c r="G33" s="116">
        <f t="shared" si="8"/>
        <v>5651629.3799999952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www.w3.org/XML/1998/namespace"/>
    <ds:schemaRef ds:uri="http://schemas.microsoft.com/office/infopath/2007/PartnerControls"/>
    <ds:schemaRef ds:uri="0c865bf4-0f22-4e4d-b041-7b0c1657e5a8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6aa8a68a-ab09-4ac8-a697-fdce915bc56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Tesorería Municipal</cp:lastModifiedBy>
  <cp:revision/>
  <cp:lastPrinted>2024-03-20T14:35:03Z</cp:lastPrinted>
  <dcterms:created xsi:type="dcterms:W3CDTF">2023-03-16T22:14:51Z</dcterms:created>
  <dcterms:modified xsi:type="dcterms:W3CDTF">2025-01-30T21:19:19Z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